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nunciado" sheetId="1" r:id="rId1"/>
    <sheet name="LLAVE" sheetId="2" r:id="rId2"/>
    <sheet name="L-P." sheetId="3" r:id="rId3"/>
    <sheet name="MED-P" sheetId="4" r:id="rId4"/>
    <sheet name="L-Ch.D." sheetId="5" r:id="rId5"/>
    <sheet name="MED-Ch.D." sheetId="6" r:id="rId6"/>
    <sheet name="L-DAP" sheetId="7" r:id="rId7"/>
    <sheet name="MED-DAP" sheetId="8" r:id="rId8"/>
    <sheet name="CIRC POS" sheetId="9" r:id="rId9"/>
  </sheets>
  <definedNames>
    <definedName name="_xlnm.Print_Area" localSheetId="0">'enunciado'!$A$1:$G$26</definedName>
    <definedName name="OLE_LINK1" localSheetId="0">'enunciado'!$A$32</definedName>
  </definedNames>
  <calcPr fullCalcOnLoad="1"/>
</workbook>
</file>

<file path=xl/sharedStrings.xml><?xml version="1.0" encoding="utf-8"?>
<sst xmlns="http://schemas.openxmlformats.org/spreadsheetml/2006/main" count="333" uniqueCount="154">
  <si>
    <t>UCC AUDITORES</t>
  </si>
  <si>
    <t>IMPORTE</t>
  </si>
  <si>
    <t>TOTALES</t>
  </si>
  <si>
    <t xml:space="preserve">FECHA: </t>
  </si>
  <si>
    <t>HORA:</t>
  </si>
  <si>
    <t>LUGAR:</t>
  </si>
  <si>
    <t>AJUSTES</t>
  </si>
  <si>
    <t>CUENTA</t>
  </si>
  <si>
    <t>SALDO CIERRE ANTERIOR</t>
  </si>
  <si>
    <t>SALDO AL CIERRE</t>
  </si>
  <si>
    <t>IMPORTE E. CONTABLES</t>
  </si>
  <si>
    <t>CORRIENTE</t>
  </si>
  <si>
    <t>NO CORRIENTE</t>
  </si>
  <si>
    <t>ORIGEN</t>
  </si>
  <si>
    <t>OBSERVACIONES</t>
  </si>
  <si>
    <t>VENCIMIENTO</t>
  </si>
  <si>
    <t>N.</t>
  </si>
  <si>
    <t>CONFIRMARON</t>
  </si>
  <si>
    <t>OBSERVARON</t>
  </si>
  <si>
    <t>NO RESPONDIERON</t>
  </si>
  <si>
    <t>RESUMEN DEL RESULTADO DE LA CIRCULARIZACION</t>
  </si>
  <si>
    <t>% SOBRE EL TOTAL DEL IMPORTE</t>
  </si>
  <si>
    <t>TOTAL DE CLIENTES</t>
  </si>
  <si>
    <t>RECIB. SIN OBSERVAC.</t>
  </si>
  <si>
    <t>RECIB. CON OBSERVAC.</t>
  </si>
  <si>
    <t>% S/TOT. CONFIRMAC REQUERIDAS</t>
  </si>
  <si>
    <t>DETERMINACION DE VALOR ACTUAL Y LOS INTERESES CONTENIDOS EN EL VALOR AL CIERRE</t>
  </si>
  <si>
    <t>FECHA CIERRE (DD-MM-AA) .......</t>
  </si>
  <si>
    <t>CTA.</t>
  </si>
  <si>
    <t>RAZON SOCIAL</t>
  </si>
  <si>
    <t>COMPROBANTE</t>
  </si>
  <si>
    <t>IMPORTE C/INTERESES</t>
  </si>
  <si>
    <t>F.DE VENC.</t>
  </si>
  <si>
    <t>INT%</t>
  </si>
  <si>
    <t>DIAS PARA</t>
  </si>
  <si>
    <t xml:space="preserve">VALOR </t>
  </si>
  <si>
    <t>VALOR</t>
  </si>
  <si>
    <t>INT. A DEDUC.</t>
  </si>
  <si>
    <t>DD-MM-AA</t>
  </si>
  <si>
    <t>MENS.</t>
  </si>
  <si>
    <t>VENCER</t>
  </si>
  <si>
    <t>FUTURO</t>
  </si>
  <si>
    <t>ACTUAL</t>
  </si>
  <si>
    <t>DEL VAL.FUT</t>
  </si>
  <si>
    <t>T</t>
  </si>
  <si>
    <t>VALOR FUTURO DE LA CUENTA</t>
  </si>
  <si>
    <t>menos MEDICION AL CIERRE CONFORME A N.C.V.</t>
  </si>
  <si>
    <t>INT. A DEVENG. INCLUIDOS EN EL V. F.</t>
  </si>
  <si>
    <t>menos INT. A DEV. CONTABILIZADOS.</t>
  </si>
  <si>
    <t>VARIACION EN INT. A DEV. A REG.</t>
  </si>
  <si>
    <t>IMAGINATE S.R.L.</t>
  </si>
  <si>
    <t>EMPRESA: IMAGINATE SRL</t>
  </si>
  <si>
    <t>CIERRE EJERCICIO:31/12/04</t>
  </si>
  <si>
    <t>LISTADOS AL 31/12/2004 elaborado por la empresa</t>
  </si>
  <si>
    <t>TOTAL</t>
  </si>
  <si>
    <t>SALDO CONTABLE AL 31/12/04</t>
  </si>
  <si>
    <t>COMPROB.</t>
  </si>
  <si>
    <t>EMPRESA: IMAGINATE S.R.L.</t>
  </si>
  <si>
    <t>CIERRE EJERCICIO: 31/12/2004</t>
  </si>
  <si>
    <t>CIERRE EJERCICIO:31/12/2004</t>
  </si>
  <si>
    <t>DEUDAS COMERCIALES</t>
  </si>
  <si>
    <t>AA</t>
  </si>
  <si>
    <t>CUENTA: PROVEEDORES</t>
  </si>
  <si>
    <t>CUENTA: CHEQUES PAGO DIFERIDO BCO. REGIONAL</t>
  </si>
  <si>
    <t>PROVEEDORES</t>
  </si>
  <si>
    <t>PASIVOS</t>
  </si>
  <si>
    <t>CUENTA: DOCUMENTOS A PAGAR SIN GARANTIA REAL</t>
  </si>
  <si>
    <t>DOCUMENTOS A PAGAR SIN GARANTIA REAL</t>
  </si>
  <si>
    <t>CHEQUES PAGO DIFERIDO BCO. REGIONAL</t>
  </si>
  <si>
    <t>CHEQUES DE P.DIF. B.R.</t>
  </si>
  <si>
    <t>DOCUMENTOS A PAG.S.G.R.</t>
  </si>
  <si>
    <t>INT S/PAS A DEVENGAR -PROVEEDORES-</t>
  </si>
  <si>
    <t>INT S/PAS A DEVENGAR -CHEQUES DE P.DIF. B.R.</t>
  </si>
  <si>
    <t>INT S/PAS A DEVENGAR -DOCUMENTOS A PAG.S.G.R.</t>
  </si>
  <si>
    <t>Xeroxe SA</t>
  </si>
  <si>
    <t>3Ñ SA</t>
  </si>
  <si>
    <t>Buenavista SRL</t>
  </si>
  <si>
    <t>F. A1-00578566</t>
  </si>
  <si>
    <t>F. A1-00578567</t>
  </si>
  <si>
    <t>F. A1-00578903</t>
  </si>
  <si>
    <t>F. A8-00066777</t>
  </si>
  <si>
    <t>F. A8-00066780</t>
  </si>
  <si>
    <t>F. A2-00005977</t>
  </si>
  <si>
    <t xml:space="preserve">Xeroxe SA </t>
  </si>
  <si>
    <t>IMPORTE DETECTADO EN CONCILIACION  BANC.  CH. P.D. n°15.291 NO ENTREGADO REGISTRADO POR AUDITORIA EN (A7)</t>
  </si>
  <si>
    <t>IMPORTE DETECTADO EN CONCILIACION BANC. CH. P.D. n°15.287 REIMPUTADO POR AUDITORIA EN (A7)</t>
  </si>
  <si>
    <t>IMPORTE DETECTADO EN CONCILIACION BANC. CH. P.D. n°15.292 REIMPUTADO POR AUDITORIA EN (A7)</t>
  </si>
  <si>
    <t>MENOS: CH. CONTAB. EN BCO. REG.</t>
  </si>
  <si>
    <t>N.15287</t>
  </si>
  <si>
    <t>N. 15292</t>
  </si>
  <si>
    <t>Vendepoco SRL</t>
  </si>
  <si>
    <t>F. A1-88787886</t>
  </si>
  <si>
    <t>-CH. P.DIF.  B.R. NO ENTREG. CIERRE + Vendepoco ej. siguiente</t>
  </si>
  <si>
    <t>AA1</t>
  </si>
  <si>
    <t>AA2</t>
  </si>
  <si>
    <t>AA3</t>
  </si>
  <si>
    <t>AA4</t>
  </si>
  <si>
    <t>AA5</t>
  </si>
  <si>
    <t>AA6</t>
  </si>
  <si>
    <t>AA7</t>
  </si>
  <si>
    <t>RESULTADO CIRCULARIZACIONES A CIEGO.</t>
  </si>
  <si>
    <t>PROVEEDOR</t>
  </si>
  <si>
    <t>Pocofrecuente 1</t>
  </si>
  <si>
    <t>Pocofrecuente 2</t>
  </si>
  <si>
    <t>Pocofrecuente 3</t>
  </si>
  <si>
    <t>CH. P.D. N.15287</t>
  </si>
  <si>
    <t>CH.P.D. N. 15292</t>
  </si>
  <si>
    <t>CANTIDAD DE PROVEEDORES</t>
  </si>
  <si>
    <t>A7A5</t>
  </si>
  <si>
    <t>AUDITORIA:</t>
  </si>
  <si>
    <t>ENTREGADO POR LA EMPRESA</t>
  </si>
  <si>
    <t>ANALISIS REALIZADO POR AUDITORIA</t>
  </si>
  <si>
    <t>6-AUDITORIA</t>
  </si>
  <si>
    <t>PROVEEDORES: DEBITO $5000 (D1) Y ACREDITO $3700 (A7)</t>
  </si>
  <si>
    <t>MEDICION DEL RUBRO SEGÚN AUDITORIA AL CIERRE</t>
  </si>
  <si>
    <t>AJUSTE en AA</t>
  </si>
  <si>
    <t>A7</t>
  </si>
  <si>
    <t>SALDO DE  AUDITORIA VS. EMPRESA</t>
  </si>
  <si>
    <t>Programa de Procedimientos de Auditoria</t>
  </si>
  <si>
    <t>Fecha inicio: 01/01/2004</t>
  </si>
  <si>
    <t>Fecha cierre: 31/12/2004</t>
  </si>
  <si>
    <t>Tarea</t>
  </si>
  <si>
    <t>Descripcion de la tarea</t>
  </si>
  <si>
    <t>Auditor a/cargo</t>
  </si>
  <si>
    <t>Horas</t>
  </si>
  <si>
    <t>Hecho por</t>
  </si>
  <si>
    <t>Pres</t>
  </si>
  <si>
    <t>Reales</t>
  </si>
  <si>
    <t>Fecha</t>
  </si>
  <si>
    <t>Firma</t>
  </si>
  <si>
    <t>VISITA PRELIMINAR</t>
  </si>
  <si>
    <t>Legajo Permanente.</t>
  </si>
  <si>
    <t>Encargado</t>
  </si>
  <si>
    <t>El Encargado</t>
  </si>
  <si>
    <t>CIERRE DEL EJERCICIO (31/12)</t>
  </si>
  <si>
    <t>Legajo Periodico</t>
  </si>
  <si>
    <t>Ayudante</t>
  </si>
  <si>
    <t>_______________</t>
  </si>
  <si>
    <t>firma responsable</t>
  </si>
  <si>
    <t>- Se circularizó a principales proveedores y por muestreo a proveedores poco frecuentes.</t>
  </si>
  <si>
    <t>- Se efectuó la revisión de análisis de conciliaciones con resúmenes de cuentas recibidos de los proveedores.</t>
  </si>
  <si>
    <t>- Se reviso la documentación sustentatoria.</t>
  </si>
  <si>
    <t>- Se confirmó que no hubieran pagos posteriores que pusieran en evidencia pasivos omitidos.</t>
  </si>
  <si>
    <t>- Se verificó por muestreo las cuenta por pagar se originaron en transacciones realizadas por la empresa y se encuentran registradas en el mayor general.</t>
  </si>
  <si>
    <t>- Se verificó por muestreo que los saldos registrados son matemáticamente correctos y están basados en montos correctos.</t>
  </si>
  <si>
    <t>- Se cotejo en una muestra las transacciones registradas con la documentación sustentatoria.</t>
  </si>
  <si>
    <t>- Se efectuaron pruebas de los cortes de documentación efectuados al cierre.</t>
  </si>
  <si>
    <t>- Se efectuó la medición y se registró el devengamiento de intereses.</t>
  </si>
  <si>
    <t>- Se verificó que no existían operaciones ajustables o en moneda extranjera.</t>
  </si>
  <si>
    <t>- Se determinó la correcta clasificación en corriente  y no corriente.</t>
  </si>
  <si>
    <t>- Verificar la inclusión en nota a los estados contables.</t>
  </si>
  <si>
    <t>RUBRO: DEUDAS COMERCIALES</t>
  </si>
  <si>
    <t>El proveedor confirmo y realmente se adeuda pero su origen es en el ejercicio 2.005 AJUSTE EN D5 BSCAMBIO.</t>
  </si>
  <si>
    <t>F. A 0001-00008455 por $ 3.900,00 emitida el 03/12/04 a pagar el 20/02/05. No corresponde, error del proveedor. VER ENUNCIADO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</si>
</sst>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2C0A]dddd\,\ dd&quot; de &quot;mmmm&quot; de &quot;yyyy"/>
    <numFmt numFmtId="181" formatCode="dd/mm/yy;@"/>
    <numFmt numFmtId="182" formatCode="0.0"/>
    <numFmt numFmtId="183" formatCode="d\-m\-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5"/>
      <name val="Times New Roman"/>
      <family val="1"/>
    </font>
    <font>
      <b/>
      <sz val="15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5"/>
      <name val="Arial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17" fillId="2" borderId="1" xfId="0" applyFont="1" applyFill="1" applyBorder="1" applyAlignment="1" applyProtection="1">
      <alignment horizontal="centerContinuous" vertical="center"/>
      <protection/>
    </xf>
    <xf numFmtId="0" fontId="17" fillId="2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39" fontId="7" fillId="0" borderId="1" xfId="0" applyNumberFormat="1" applyFont="1" applyFill="1" applyBorder="1" applyAlignment="1" applyProtection="1">
      <alignment/>
      <protection locked="0"/>
    </xf>
    <xf numFmtId="39" fontId="1" fillId="0" borderId="5" xfId="0" applyNumberFormat="1" applyFont="1" applyFill="1" applyBorder="1" applyAlignment="1" applyProtection="1">
      <alignment/>
      <protection locked="0"/>
    </xf>
    <xf numFmtId="39" fontId="1" fillId="0" borderId="1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/>
    </xf>
    <xf numFmtId="183" fontId="1" fillId="0" borderId="1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39" fontId="17" fillId="2" borderId="1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/>
    </xf>
    <xf numFmtId="39" fontId="8" fillId="0" borderId="0" xfId="0" applyNumberFormat="1" applyFont="1" applyFill="1" applyBorder="1" applyAlignment="1" applyProtection="1">
      <alignment/>
      <protection locked="0"/>
    </xf>
    <xf numFmtId="39" fontId="8" fillId="0" borderId="1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183" fontId="8" fillId="0" borderId="1" xfId="0" applyNumberFormat="1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centerContinuous" vertic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1" fontId="8" fillId="0" borderId="1" xfId="0" applyNumberFormat="1" applyFont="1" applyFill="1" applyBorder="1" applyAlignment="1" applyProtection="1">
      <alignment/>
      <protection/>
    </xf>
    <xf numFmtId="39" fontId="8" fillId="0" borderId="1" xfId="0" applyNumberFormat="1" applyFont="1" applyFill="1" applyBorder="1" applyAlignment="1" applyProtection="1">
      <alignment/>
      <protection/>
    </xf>
    <xf numFmtId="39" fontId="8" fillId="0" borderId="5" xfId="0" applyNumberFormat="1" applyFont="1" applyFill="1" applyBorder="1" applyAlignment="1" applyProtection="1">
      <alignment/>
      <protection/>
    </xf>
    <xf numFmtId="171" fontId="8" fillId="0" borderId="1" xfId="0" applyNumberFormat="1" applyFont="1" applyFill="1" applyBorder="1" applyAlignment="1" applyProtection="1">
      <alignment/>
      <protection/>
    </xf>
    <xf numFmtId="171" fontId="8" fillId="0" borderId="5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9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39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9" fontId="8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39" fontId="8" fillId="0" borderId="21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22" fillId="3" borderId="8" xfId="0" applyFont="1" applyFill="1" applyBorder="1" applyAlignment="1">
      <alignment/>
    </xf>
    <xf numFmtId="0" fontId="22" fillId="3" borderId="9" xfId="0" applyFont="1" applyFill="1" applyBorder="1" applyAlignment="1">
      <alignment/>
    </xf>
    <xf numFmtId="0" fontId="22" fillId="3" borderId="10" xfId="0" applyFont="1" applyFill="1" applyBorder="1" applyAlignment="1">
      <alignment/>
    </xf>
    <xf numFmtId="0" fontId="27" fillId="3" borderId="11" xfId="0" applyFont="1" applyFill="1" applyBorder="1" applyAlignment="1">
      <alignment horizontal="left" indent="2"/>
    </xf>
    <xf numFmtId="0" fontId="22" fillId="3" borderId="11" xfId="0" applyFont="1" applyFill="1" applyBorder="1" applyAlignment="1">
      <alignment/>
    </xf>
    <xf numFmtId="0" fontId="23" fillId="3" borderId="11" xfId="0" applyFont="1" applyFill="1" applyBorder="1" applyAlignment="1">
      <alignment horizontal="center" vertical="justify"/>
    </xf>
    <xf numFmtId="0" fontId="23" fillId="3" borderId="11" xfId="0" applyFont="1" applyFill="1" applyBorder="1" applyAlignment="1">
      <alignment horizontal="justify" vertical="justify"/>
    </xf>
    <xf numFmtId="0" fontId="25" fillId="3" borderId="11" xfId="0" applyFont="1" applyFill="1" applyBorder="1" applyAlignment="1">
      <alignment horizontal="center" vertical="justify"/>
    </xf>
    <xf numFmtId="0" fontId="22" fillId="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/>
    </xf>
    <xf numFmtId="14" fontId="25" fillId="3" borderId="11" xfId="0" applyNumberFormat="1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14" fontId="22" fillId="3" borderId="11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28" fillId="3" borderId="11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1" fillId="0" borderId="11" xfId="0" applyFont="1" applyFill="1" applyBorder="1" applyAlignment="1">
      <alignment vertical="top" wrapText="1"/>
    </xf>
    <xf numFmtId="0" fontId="31" fillId="0" borderId="20" xfId="0" applyFont="1" applyFill="1" applyBorder="1" applyAlignment="1">
      <alignment vertical="top" wrapText="1"/>
    </xf>
    <xf numFmtId="0" fontId="32" fillId="0" borderId="20" xfId="0" applyFont="1" applyFill="1" applyBorder="1" applyAlignment="1">
      <alignment vertical="top" wrapText="1"/>
    </xf>
    <xf numFmtId="171" fontId="32" fillId="0" borderId="20" xfId="0" applyNumberFormat="1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22" fillId="0" borderId="2" xfId="0" applyFont="1" applyFill="1" applyBorder="1" applyAlignment="1">
      <alignment horizontal="center"/>
    </xf>
    <xf numFmtId="39" fontId="34" fillId="0" borderId="1" xfId="0" applyNumberFormat="1" applyFont="1" applyFill="1" applyBorder="1" applyAlignment="1" applyProtection="1">
      <alignment/>
      <protection locked="0"/>
    </xf>
    <xf numFmtId="39" fontId="30" fillId="0" borderId="5" xfId="0" applyNumberFormat="1" applyFont="1" applyFill="1" applyBorder="1" applyAlignment="1" applyProtection="1">
      <alignment/>
      <protection locked="0"/>
    </xf>
    <xf numFmtId="183" fontId="30" fillId="0" borderId="1" xfId="0" applyNumberFormat="1" applyFont="1" applyFill="1" applyBorder="1" applyAlignment="1" applyProtection="1">
      <alignment/>
      <protection locked="0"/>
    </xf>
    <xf numFmtId="171" fontId="24" fillId="0" borderId="11" xfId="0" applyNumberFormat="1" applyFont="1" applyFill="1" applyBorder="1" applyAlignment="1" applyProtection="1">
      <alignment horizontal="left"/>
      <protection locked="0"/>
    </xf>
    <xf numFmtId="171" fontId="35" fillId="0" borderId="11" xfId="0" applyNumberFormat="1" applyFont="1" applyFill="1" applyBorder="1" applyAlignment="1" applyProtection="1">
      <alignment horizontal="left"/>
      <protection locked="0"/>
    </xf>
    <xf numFmtId="0" fontId="34" fillId="0" borderId="1" xfId="0" applyFont="1" applyFill="1" applyBorder="1" applyAlignment="1" applyProtection="1">
      <alignment/>
      <protection/>
    </xf>
    <xf numFmtId="39" fontId="30" fillId="0" borderId="1" xfId="0" applyNumberFormat="1" applyFont="1" applyFill="1" applyBorder="1" applyAlignment="1" applyProtection="1">
      <alignment/>
      <protection locked="0"/>
    </xf>
    <xf numFmtId="0" fontId="30" fillId="0" borderId="1" xfId="0" applyFont="1" applyFill="1" applyBorder="1" applyAlignment="1" applyProtection="1">
      <alignment/>
      <protection/>
    </xf>
    <xf numFmtId="183" fontId="30" fillId="0" borderId="0" xfId="0" applyNumberFormat="1" applyFont="1" applyFill="1" applyAlignment="1" applyProtection="1">
      <alignment/>
      <protection locked="0"/>
    </xf>
    <xf numFmtId="0" fontId="35" fillId="0" borderId="11" xfId="0" applyFont="1" applyFill="1" applyBorder="1" applyAlignment="1" applyProtection="1">
      <alignment horizontal="left"/>
      <protection/>
    </xf>
    <xf numFmtId="39" fontId="35" fillId="0" borderId="11" xfId="0" applyNumberFormat="1" applyFont="1" applyFill="1" applyBorder="1" applyAlignment="1" applyProtection="1">
      <alignment horizontal="right"/>
      <protection locked="0"/>
    </xf>
    <xf numFmtId="0" fontId="24" fillId="0" borderId="11" xfId="0" applyFont="1" applyFill="1" applyBorder="1" applyAlignment="1" applyProtection="1">
      <alignment horizontal="left"/>
      <protection/>
    </xf>
    <xf numFmtId="183" fontId="24" fillId="0" borderId="11" xfId="0" applyNumberFormat="1" applyFont="1" applyFill="1" applyBorder="1" applyAlignment="1" applyProtection="1">
      <alignment horizontal="left"/>
      <protection locked="0"/>
    </xf>
    <xf numFmtId="183" fontId="35" fillId="0" borderId="11" xfId="0" applyNumberFormat="1" applyFont="1" applyFill="1" applyBorder="1" applyAlignment="1" applyProtection="1">
      <alignment horizontal="left"/>
      <protection locked="0"/>
    </xf>
    <xf numFmtId="39" fontId="24" fillId="0" borderId="11" xfId="0" applyNumberFormat="1" applyFont="1" applyFill="1" applyBorder="1" applyAlignment="1" applyProtection="1">
      <alignment horizontal="left"/>
      <protection locked="0"/>
    </xf>
    <xf numFmtId="171" fontId="24" fillId="0" borderId="20" xfId="0" applyNumberFormat="1" applyFont="1" applyFill="1" applyBorder="1" applyAlignment="1" applyProtection="1">
      <alignment horizontal="left"/>
      <protection locked="0"/>
    </xf>
    <xf numFmtId="39" fontId="30" fillId="0" borderId="11" xfId="0" applyNumberFormat="1" applyFont="1" applyFill="1" applyBorder="1" applyAlignment="1">
      <alignment/>
    </xf>
    <xf numFmtId="0" fontId="30" fillId="0" borderId="2" xfId="0" applyFont="1" applyFill="1" applyBorder="1" applyAlignment="1">
      <alignment/>
    </xf>
    <xf numFmtId="39" fontId="30" fillId="0" borderId="1" xfId="0" applyNumberFormat="1" applyFont="1" applyFill="1" applyBorder="1" applyAlignment="1">
      <alignment/>
    </xf>
    <xf numFmtId="39" fontId="30" fillId="0" borderId="4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171" fontId="22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2" fontId="22" fillId="0" borderId="11" xfId="0" applyNumberFormat="1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0" fillId="3" borderId="0" xfId="0" applyFill="1" applyAlignment="1">
      <alignment/>
    </xf>
    <xf numFmtId="0" fontId="28" fillId="3" borderId="0" xfId="0" applyFont="1" applyFill="1" applyAlignment="1">
      <alignment/>
    </xf>
    <xf numFmtId="0" fontId="28" fillId="3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0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6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20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8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34" fillId="0" borderId="11" xfId="0" applyFont="1" applyBorder="1" applyAlignment="1">
      <alignment vertical="top" shrinkToFit="1"/>
    </xf>
    <xf numFmtId="0" fontId="35" fillId="0" borderId="11" xfId="0" applyFont="1" applyBorder="1" applyAlignment="1">
      <alignment vertical="top" wrapText="1"/>
    </xf>
    <xf numFmtId="171" fontId="22" fillId="0" borderId="11" xfId="0" applyNumberFormat="1" applyFont="1" applyBorder="1" applyAlignment="1">
      <alignment/>
    </xf>
    <xf numFmtId="171" fontId="30" fillId="4" borderId="11" xfId="0" applyNumberFormat="1" applyFont="1" applyFill="1" applyBorder="1" applyAlignment="1">
      <alignment/>
    </xf>
    <xf numFmtId="171" fontId="34" fillId="4" borderId="11" xfId="0" applyNumberFormat="1" applyFont="1" applyFill="1" applyBorder="1" applyAlignment="1">
      <alignment horizontal="center"/>
    </xf>
    <xf numFmtId="171" fontId="30" fillId="0" borderId="11" xfId="0" applyNumberFormat="1" applyFont="1" applyBorder="1" applyAlignment="1">
      <alignment/>
    </xf>
    <xf numFmtId="171" fontId="30" fillId="0" borderId="11" xfId="0" applyNumberFormat="1" applyFont="1" applyBorder="1" applyAlignment="1">
      <alignment horizontal="center"/>
    </xf>
    <xf numFmtId="171" fontId="30" fillId="4" borderId="11" xfId="0" applyNumberFormat="1" applyFont="1" applyFill="1" applyBorder="1" applyAlignment="1">
      <alignment horizontal="center"/>
    </xf>
    <xf numFmtId="171" fontId="22" fillId="4" borderId="11" xfId="0" applyNumberFormat="1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1" fillId="0" borderId="9" xfId="0" applyFont="1" applyBorder="1" applyAlignment="1">
      <alignment/>
    </xf>
    <xf numFmtId="0" fontId="37" fillId="0" borderId="27" xfId="0" applyFont="1" applyBorder="1" applyAlignment="1">
      <alignment horizontal="center"/>
    </xf>
    <xf numFmtId="0" fontId="1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17" fillId="2" borderId="28" xfId="0" applyFont="1" applyFill="1" applyBorder="1" applyAlignment="1" applyProtection="1">
      <alignment horizontal="right"/>
      <protection/>
    </xf>
    <xf numFmtId="0" fontId="17" fillId="2" borderId="29" xfId="0" applyFont="1" applyFill="1" applyBorder="1" applyAlignment="1" applyProtection="1">
      <alignment horizontal="center"/>
      <protection/>
    </xf>
    <xf numFmtId="0" fontId="17" fillId="2" borderId="30" xfId="0" applyFont="1" applyFill="1" applyBorder="1" applyAlignment="1" applyProtection="1">
      <alignment horizontal="right"/>
      <protection/>
    </xf>
    <xf numFmtId="0" fontId="17" fillId="2" borderId="31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/>
      <protection/>
    </xf>
    <xf numFmtId="39" fontId="1" fillId="0" borderId="33" xfId="0" applyNumberFormat="1" applyFont="1" applyFill="1" applyBorder="1" applyAlignment="1" applyProtection="1">
      <alignment/>
      <protection locked="0"/>
    </xf>
    <xf numFmtId="171" fontId="1" fillId="0" borderId="33" xfId="0" applyNumberFormat="1" applyFont="1" applyFill="1" applyBorder="1" applyAlignment="1" applyProtection="1">
      <alignment/>
      <protection locked="0"/>
    </xf>
    <xf numFmtId="183" fontId="1" fillId="0" borderId="0" xfId="0" applyNumberFormat="1" applyFont="1" applyFill="1" applyBorder="1" applyAlignment="1" applyProtection="1">
      <alignment/>
      <protection locked="0"/>
    </xf>
    <xf numFmtId="0" fontId="1" fillId="0" borderId="32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39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2" fillId="3" borderId="12" xfId="0" applyFont="1" applyFill="1" applyBorder="1" applyAlignment="1">
      <alignment/>
    </xf>
    <xf numFmtId="0" fontId="36" fillId="0" borderId="3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8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>
      <alignment/>
    </xf>
    <xf numFmtId="183" fontId="25" fillId="0" borderId="7" xfId="0" applyNumberFormat="1" applyFont="1" applyFill="1" applyBorder="1" applyAlignment="1" applyProtection="1">
      <alignment/>
      <protection locked="0"/>
    </xf>
    <xf numFmtId="0" fontId="25" fillId="0" borderId="1" xfId="0" applyFont="1" applyFill="1" applyBorder="1" applyAlignment="1" applyProtection="1">
      <alignment horizontal="centerContinuous" vertical="center"/>
      <protection/>
    </xf>
    <xf numFmtId="0" fontId="25" fillId="0" borderId="6" xfId="0" applyFont="1" applyFill="1" applyBorder="1" applyAlignment="1" applyProtection="1">
      <alignment horizontal="center"/>
      <protection/>
    </xf>
    <xf numFmtId="0" fontId="25" fillId="0" borderId="35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>
      <alignment/>
    </xf>
    <xf numFmtId="0" fontId="25" fillId="0" borderId="1" xfId="0" applyFont="1" applyFill="1" applyBorder="1" applyAlignment="1" applyProtection="1">
      <alignment horizontal="center"/>
      <protection/>
    </xf>
    <xf numFmtId="0" fontId="25" fillId="0" borderId="7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2" fillId="0" borderId="1" xfId="0" applyFont="1" applyFill="1" applyBorder="1" applyAlignment="1" applyProtection="1">
      <alignment/>
      <protection/>
    </xf>
    <xf numFmtId="39" fontId="26" fillId="0" borderId="1" xfId="0" applyNumberFormat="1" applyFont="1" applyFill="1" applyBorder="1" applyAlignment="1" applyProtection="1">
      <alignment/>
      <protection locked="0"/>
    </xf>
    <xf numFmtId="39" fontId="22" fillId="0" borderId="5" xfId="0" applyNumberFormat="1" applyFont="1" applyFill="1" applyBorder="1" applyAlignment="1" applyProtection="1">
      <alignment/>
      <protection locked="0"/>
    </xf>
    <xf numFmtId="183" fontId="22" fillId="0" borderId="1" xfId="0" applyNumberFormat="1" applyFont="1" applyFill="1" applyBorder="1" applyAlignment="1" applyProtection="1">
      <alignment/>
      <protection locked="0"/>
    </xf>
    <xf numFmtId="39" fontId="22" fillId="0" borderId="1" xfId="0" applyNumberFormat="1" applyFont="1" applyFill="1" applyBorder="1" applyAlignment="1" applyProtection="1">
      <alignment/>
      <protection locked="0"/>
    </xf>
    <xf numFmtId="1" fontId="25" fillId="0" borderId="1" xfId="0" applyNumberFormat="1" applyFont="1" applyFill="1" applyBorder="1" applyAlignment="1" applyProtection="1">
      <alignment/>
      <protection/>
    </xf>
    <xf numFmtId="39" fontId="25" fillId="0" borderId="1" xfId="0" applyNumberFormat="1" applyFont="1" applyFill="1" applyBorder="1" applyAlignment="1" applyProtection="1">
      <alignment/>
      <protection/>
    </xf>
    <xf numFmtId="39" fontId="25" fillId="0" borderId="5" xfId="0" applyNumberFormat="1" applyFont="1" applyFill="1" applyBorder="1" applyAlignment="1" applyProtection="1">
      <alignment/>
      <protection/>
    </xf>
    <xf numFmtId="171" fontId="22" fillId="0" borderId="1" xfId="0" applyNumberFormat="1" applyFont="1" applyFill="1" applyBorder="1" applyAlignment="1" applyProtection="1">
      <alignment/>
      <protection locked="0"/>
    </xf>
    <xf numFmtId="171" fontId="25" fillId="0" borderId="1" xfId="0" applyNumberFormat="1" applyFont="1" applyFill="1" applyBorder="1" applyAlignment="1" applyProtection="1">
      <alignment/>
      <protection/>
    </xf>
    <xf numFmtId="171" fontId="25" fillId="0" borderId="5" xfId="0" applyNumberFormat="1" applyFont="1" applyFill="1" applyBorder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6" fillId="0" borderId="1" xfId="0" applyFont="1" applyFill="1" applyBorder="1" applyAlignment="1" applyProtection="1">
      <alignment wrapText="1"/>
      <protection/>
    </xf>
    <xf numFmtId="0" fontId="25" fillId="0" borderId="1" xfId="0" applyFont="1" applyFill="1" applyBorder="1" applyAlignment="1" applyProtection="1">
      <alignment/>
      <protection/>
    </xf>
    <xf numFmtId="39" fontId="25" fillId="0" borderId="1" xfId="0" applyNumberFormat="1" applyFont="1" applyFill="1" applyBorder="1" applyAlignment="1" applyProtection="1">
      <alignment/>
      <protection locked="0"/>
    </xf>
    <xf numFmtId="183" fontId="25" fillId="0" borderId="1" xfId="0" applyNumberFormat="1" applyFont="1" applyFill="1" applyBorder="1" applyAlignment="1" applyProtection="1">
      <alignment/>
      <protection locked="0"/>
    </xf>
    <xf numFmtId="171" fontId="25" fillId="0" borderId="1" xfId="0" applyNumberFormat="1" applyFont="1" applyFill="1" applyBorder="1" applyAlignment="1" applyProtection="1">
      <alignment/>
      <protection locked="0"/>
    </xf>
    <xf numFmtId="0" fontId="24" fillId="0" borderId="11" xfId="0" applyFont="1" applyFill="1" applyBorder="1" applyAlignment="1">
      <alignment wrapText="1"/>
    </xf>
    <xf numFmtId="0" fontId="38" fillId="0" borderId="36" xfId="0" applyFont="1" applyFill="1" applyBorder="1" applyAlignment="1" applyProtection="1">
      <alignment/>
      <protection locked="0"/>
    </xf>
    <xf numFmtId="0" fontId="38" fillId="0" borderId="37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39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8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9" fontId="25" fillId="0" borderId="11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39" fontId="25" fillId="0" borderId="14" xfId="0" applyNumberFormat="1" applyFont="1" applyFill="1" applyBorder="1" applyAlignment="1">
      <alignment/>
    </xf>
    <xf numFmtId="39" fontId="25" fillId="0" borderId="15" xfId="0" applyNumberFormat="1" applyFont="1" applyFill="1" applyBorder="1" applyAlignment="1">
      <alignment/>
    </xf>
    <xf numFmtId="39" fontId="25" fillId="0" borderId="20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9" fontId="27" fillId="0" borderId="19" xfId="0" applyNumberFormat="1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9" fontId="25" fillId="0" borderId="21" xfId="0" applyNumberFormat="1" applyFont="1" applyFill="1" applyBorder="1" applyAlignment="1">
      <alignment/>
    </xf>
    <xf numFmtId="39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71" fontId="25" fillId="0" borderId="6" xfId="0" applyNumberFormat="1" applyFont="1" applyFill="1" applyBorder="1" applyAlignment="1" applyProtection="1">
      <alignment/>
      <protection/>
    </xf>
    <xf numFmtId="39" fontId="25" fillId="0" borderId="11" xfId="0" applyNumberFormat="1" applyFont="1" applyFill="1" applyBorder="1" applyAlignment="1" applyProtection="1">
      <alignment/>
      <protection locked="0"/>
    </xf>
    <xf numFmtId="0" fontId="36" fillId="0" borderId="38" xfId="0" applyFont="1" applyFill="1" applyBorder="1" applyAlignment="1">
      <alignment horizontal="center"/>
    </xf>
    <xf numFmtId="0" fontId="39" fillId="0" borderId="12" xfId="0" applyFont="1" applyFill="1" applyBorder="1" applyAlignment="1" applyProtection="1">
      <alignment/>
      <protection locked="0"/>
    </xf>
    <xf numFmtId="0" fontId="39" fillId="0" borderId="13" xfId="0" applyFont="1" applyFill="1" applyBorder="1" applyAlignment="1">
      <alignment/>
    </xf>
    <xf numFmtId="0" fontId="39" fillId="0" borderId="12" xfId="0" applyFont="1" applyFill="1" applyBorder="1" applyAlignment="1" applyProtection="1">
      <alignment horizontal="left"/>
      <protection locked="0"/>
    </xf>
    <xf numFmtId="0" fontId="36" fillId="0" borderId="12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28" xfId="0" applyFont="1" applyFill="1" applyBorder="1" applyAlignment="1" applyProtection="1">
      <alignment horizontal="right"/>
      <protection/>
    </xf>
    <xf numFmtId="0" fontId="25" fillId="0" borderId="30" xfId="0" applyFont="1" applyFill="1" applyBorder="1" applyAlignment="1" applyProtection="1">
      <alignment horizontal="right"/>
      <protection/>
    </xf>
    <xf numFmtId="0" fontId="22" fillId="0" borderId="32" xfId="0" applyFont="1" applyFill="1" applyBorder="1" applyAlignment="1" applyProtection="1">
      <alignment/>
      <protection/>
    </xf>
    <xf numFmtId="183" fontId="22" fillId="0" borderId="0" xfId="0" applyNumberFormat="1" applyFont="1" applyFill="1" applyBorder="1" applyAlignment="1" applyProtection="1">
      <alignment/>
      <protection locked="0"/>
    </xf>
    <xf numFmtId="0" fontId="25" fillId="0" borderId="32" xfId="0" applyFont="1" applyFill="1" applyBorder="1" applyAlignment="1" applyProtection="1">
      <alignment horizontal="center" vertical="justify"/>
      <protection/>
    </xf>
    <xf numFmtId="0" fontId="25" fillId="0" borderId="32" xfId="0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readingOrder="1"/>
      <protection locked="0"/>
    </xf>
    <xf numFmtId="0" fontId="25" fillId="0" borderId="0" xfId="0" applyFont="1" applyFill="1" applyBorder="1" applyAlignment="1">
      <alignment horizontal="center"/>
    </xf>
    <xf numFmtId="0" fontId="27" fillId="0" borderId="12" xfId="0" applyFont="1" applyFill="1" applyBorder="1" applyAlignment="1" applyProtection="1">
      <alignment readingOrder="1"/>
      <protection locked="0"/>
    </xf>
    <xf numFmtId="3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/>
    </xf>
    <xf numFmtId="39" fontId="25" fillId="0" borderId="17" xfId="0" applyNumberFormat="1" applyFont="1" applyFill="1" applyBorder="1" applyAlignment="1">
      <alignment/>
    </xf>
    <xf numFmtId="39" fontId="25" fillId="0" borderId="12" xfId="0" applyNumberFormat="1" applyFont="1" applyFill="1" applyBorder="1" applyAlignment="1">
      <alignment/>
    </xf>
    <xf numFmtId="2" fontId="25" fillId="0" borderId="15" xfId="0" applyNumberFormat="1" applyFont="1" applyFill="1" applyBorder="1" applyAlignment="1">
      <alignment/>
    </xf>
    <xf numFmtId="39" fontId="39" fillId="0" borderId="11" xfId="0" applyNumberFormat="1" applyFont="1" applyFill="1" applyBorder="1" applyAlignment="1" applyProtection="1">
      <alignment/>
      <protection locked="0"/>
    </xf>
    <xf numFmtId="39" fontId="39" fillId="0" borderId="34" xfId="0" applyNumberFormat="1" applyFont="1" applyFill="1" applyBorder="1" applyAlignment="1" applyProtection="1">
      <alignment/>
      <protection locked="0"/>
    </xf>
    <xf numFmtId="39" fontId="39" fillId="0" borderId="1" xfId="0" applyNumberFormat="1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centerContinuous" vertic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7" fillId="2" borderId="12" xfId="0" applyFont="1" applyFill="1" applyBorder="1" applyAlignment="1" applyProtection="1">
      <alignment horizontal="right"/>
      <protection/>
    </xf>
    <xf numFmtId="0" fontId="17" fillId="2" borderId="13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39" fontId="7" fillId="0" borderId="11" xfId="0" applyNumberFormat="1" applyFont="1" applyFill="1" applyBorder="1" applyAlignment="1" applyProtection="1">
      <alignment/>
      <protection locked="0"/>
    </xf>
    <xf numFmtId="39" fontId="1" fillId="0" borderId="11" xfId="0" applyNumberFormat="1" applyFont="1" applyFill="1" applyBorder="1" applyAlignment="1" applyProtection="1">
      <alignment/>
      <protection locked="0"/>
    </xf>
    <xf numFmtId="183" fontId="1" fillId="0" borderId="11" xfId="0" applyNumberFormat="1" applyFont="1" applyFill="1" applyBorder="1" applyAlignment="1" applyProtection="1">
      <alignment/>
      <protection locked="0"/>
    </xf>
    <xf numFmtId="171" fontId="1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39" fontId="17" fillId="2" borderId="11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37" fillId="0" borderId="38" xfId="0" applyFont="1" applyFill="1" applyBorder="1" applyAlignment="1">
      <alignment horizontal="center"/>
    </xf>
    <xf numFmtId="0" fontId="27" fillId="0" borderId="12" xfId="0" applyFont="1" applyFill="1" applyBorder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left"/>
      <protection locked="0"/>
    </xf>
    <xf numFmtId="0" fontId="25" fillId="0" borderId="32" xfId="0" applyFont="1" applyFill="1" applyBorder="1" applyAlignment="1" applyProtection="1">
      <alignment/>
      <protection/>
    </xf>
    <xf numFmtId="39" fontId="25" fillId="0" borderId="5" xfId="0" applyNumberFormat="1" applyFont="1" applyFill="1" applyBorder="1" applyAlignment="1" applyProtection="1">
      <alignment/>
      <protection locked="0"/>
    </xf>
    <xf numFmtId="39" fontId="41" fillId="0" borderId="6" xfId="0" applyNumberFormat="1" applyFont="1" applyFill="1" applyBorder="1" applyAlignment="1" applyProtection="1">
      <alignment/>
      <protection locked="0"/>
    </xf>
    <xf numFmtId="39" fontId="41" fillId="0" borderId="1" xfId="0" applyNumberFormat="1" applyFont="1" applyFill="1" applyBorder="1" applyAlignment="1" applyProtection="1">
      <alignment/>
      <protection locked="0"/>
    </xf>
    <xf numFmtId="0" fontId="39" fillId="0" borderId="12" xfId="0" applyFont="1" applyFill="1" applyBorder="1" applyAlignment="1" applyProtection="1">
      <alignment readingOrder="1"/>
      <protection locked="0"/>
    </xf>
    <xf numFmtId="39" fontId="25" fillId="0" borderId="19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40" fillId="0" borderId="33" xfId="0" applyFont="1" applyBorder="1" applyAlignment="1">
      <alignment horizontal="center"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39" fontId="12" fillId="0" borderId="1" xfId="0" applyNumberFormat="1" applyFont="1" applyFill="1" applyBorder="1" applyAlignment="1" applyProtection="1">
      <alignment/>
      <protection locked="0"/>
    </xf>
    <xf numFmtId="39" fontId="12" fillId="0" borderId="5" xfId="0" applyNumberFormat="1" applyFont="1" applyFill="1" applyBorder="1" applyAlignment="1" applyProtection="1">
      <alignment/>
      <protection locked="0"/>
    </xf>
    <xf numFmtId="0" fontId="11" fillId="0" borderId="11" xfId="0" applyFont="1" applyFill="1" applyBorder="1" applyAlignment="1">
      <alignment wrapText="1"/>
    </xf>
    <xf numFmtId="171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/>
    </xf>
    <xf numFmtId="18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>
      <alignment/>
    </xf>
    <xf numFmtId="39" fontId="13" fillId="0" borderId="20" xfId="0" applyNumberFormat="1" applyFont="1" applyFill="1" applyBorder="1" applyAlignment="1">
      <alignment/>
    </xf>
    <xf numFmtId="39" fontId="12" fillId="0" borderId="34" xfId="0" applyNumberFormat="1" applyFont="1" applyFill="1" applyBorder="1" applyAlignment="1" applyProtection="1">
      <alignment/>
      <protection locked="0"/>
    </xf>
    <xf numFmtId="171" fontId="13" fillId="0" borderId="34" xfId="0" applyNumberFormat="1" applyFont="1" applyFill="1" applyBorder="1" applyAlignment="1" applyProtection="1">
      <alignment/>
      <protection locked="0"/>
    </xf>
    <xf numFmtId="171" fontId="12" fillId="0" borderId="34" xfId="0" applyNumberFormat="1" applyFont="1" applyFill="1" applyBorder="1" applyAlignment="1" applyProtection="1">
      <alignment/>
      <protection locked="0"/>
    </xf>
    <xf numFmtId="183" fontId="12" fillId="0" borderId="7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 horizontal="right"/>
      <protection/>
    </xf>
    <xf numFmtId="0" fontId="8" fillId="0" borderId="30" xfId="0" applyFont="1" applyFill="1" applyBorder="1" applyAlignment="1" applyProtection="1">
      <alignment horizontal="right"/>
      <protection/>
    </xf>
    <xf numFmtId="0" fontId="8" fillId="0" borderId="32" xfId="0" applyFont="1" applyFill="1" applyBorder="1" applyAlignment="1" applyProtection="1">
      <alignment/>
      <protection/>
    </xf>
    <xf numFmtId="183" fontId="12" fillId="0" borderId="0" xfId="0" applyNumberFormat="1" applyFont="1" applyFill="1" applyBorder="1" applyAlignment="1" applyProtection="1">
      <alignment/>
      <protection locked="0"/>
    </xf>
    <xf numFmtId="0" fontId="8" fillId="0" borderId="3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9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9" fontId="8" fillId="0" borderId="0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39" fontId="30" fillId="0" borderId="11" xfId="0" applyNumberFormat="1" applyFont="1" applyFill="1" applyBorder="1" applyAlignment="1" applyProtection="1">
      <alignment horizontal="right"/>
      <protection locked="0"/>
    </xf>
    <xf numFmtId="171" fontId="30" fillId="0" borderId="11" xfId="0" applyNumberFormat="1" applyFont="1" applyFill="1" applyBorder="1" applyAlignment="1" applyProtection="1">
      <alignment horizontal="left"/>
      <protection locked="0"/>
    </xf>
    <xf numFmtId="39" fontId="30" fillId="0" borderId="20" xfId="0" applyNumberFormat="1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Alignment="1">
      <alignment/>
    </xf>
    <xf numFmtId="0" fontId="18" fillId="2" borderId="6" xfId="0" applyFont="1" applyFill="1" applyBorder="1" applyAlignment="1" applyProtection="1">
      <alignment vertical="top" wrapText="1"/>
      <protection/>
    </xf>
    <xf numFmtId="0" fontId="18" fillId="2" borderId="7" xfId="0" applyFont="1" applyFill="1" applyBorder="1" applyAlignment="1" applyProtection="1">
      <alignment vertical="top" wrapText="1"/>
      <protection/>
    </xf>
    <xf numFmtId="0" fontId="19" fillId="2" borderId="6" xfId="0" applyFont="1" applyFill="1" applyBorder="1" applyAlignment="1" applyProtection="1">
      <alignment vertical="top" wrapText="1"/>
      <protection/>
    </xf>
    <xf numFmtId="0" fontId="19" fillId="2" borderId="7" xfId="0" applyFont="1" applyFill="1" applyBorder="1" applyAlignment="1" applyProtection="1">
      <alignment vertical="top" wrapText="1"/>
      <protection/>
    </xf>
    <xf numFmtId="0" fontId="17" fillId="2" borderId="6" xfId="0" applyFont="1" applyFill="1" applyBorder="1" applyAlignment="1" applyProtection="1">
      <alignment vertical="top" wrapText="1"/>
      <protection/>
    </xf>
    <xf numFmtId="0" fontId="17" fillId="2" borderId="7" xfId="0" applyFont="1" applyFill="1" applyBorder="1" applyAlignment="1" applyProtection="1">
      <alignment vertical="top" wrapText="1"/>
      <protection/>
    </xf>
    <xf numFmtId="0" fontId="9" fillId="0" borderId="9" xfId="0" applyFont="1" applyBorder="1" applyAlignment="1">
      <alignment/>
    </xf>
    <xf numFmtId="0" fontId="15" fillId="2" borderId="1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36" fillId="3" borderId="12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 vertical="justify"/>
    </xf>
    <xf numFmtId="0" fontId="30" fillId="0" borderId="8" xfId="0" applyFont="1" applyBorder="1" applyAlignment="1">
      <alignment/>
    </xf>
    <xf numFmtId="0" fontId="30" fillId="0" borderId="9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0" fontId="26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1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22" fillId="0" borderId="15" xfId="0" applyFont="1" applyBorder="1" applyAlignment="1">
      <alignment/>
    </xf>
    <xf numFmtId="0" fontId="9" fillId="0" borderId="8" xfId="0" applyFont="1" applyBorder="1" applyAlignment="1">
      <alignment/>
    </xf>
    <xf numFmtId="0" fontId="16" fillId="2" borderId="39" xfId="0" applyFont="1" applyFill="1" applyBorder="1" applyAlignment="1" applyProtection="1">
      <alignment horizontal="left"/>
      <protection locked="0"/>
    </xf>
    <xf numFmtId="0" fontId="16" fillId="2" borderId="40" xfId="0" applyFont="1" applyFill="1" applyBorder="1" applyAlignment="1" applyProtection="1">
      <alignment horizontal="left"/>
      <protection locked="0"/>
    </xf>
    <xf numFmtId="0" fontId="16" fillId="2" borderId="41" xfId="0" applyFont="1" applyFill="1" applyBorder="1" applyAlignment="1" applyProtection="1">
      <alignment horizontal="left"/>
      <protection locked="0"/>
    </xf>
    <xf numFmtId="0" fontId="25" fillId="0" borderId="8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6" xfId="0" applyFont="1" applyFill="1" applyBorder="1" applyAlignment="1" applyProtection="1">
      <alignment vertical="top" wrapText="1"/>
      <protection/>
    </xf>
    <xf numFmtId="0" fontId="25" fillId="0" borderId="7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5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49" fontId="38" fillId="0" borderId="5" xfId="0" applyNumberFormat="1" applyFont="1" applyFill="1" applyBorder="1" applyAlignment="1">
      <alignment wrapText="1"/>
    </xf>
    <xf numFmtId="49" fontId="38" fillId="0" borderId="34" xfId="0" applyNumberFormat="1" applyFont="1" applyFill="1" applyBorder="1" applyAlignment="1">
      <alignment wrapText="1"/>
    </xf>
    <xf numFmtId="0" fontId="39" fillId="0" borderId="2" xfId="0" applyFont="1" applyFill="1" applyBorder="1" applyAlignment="1" applyProtection="1">
      <alignment horizontal="center"/>
      <protection locked="0"/>
    </xf>
    <xf numFmtId="0" fontId="39" fillId="0" borderId="3" xfId="0" applyFont="1" applyFill="1" applyBorder="1" applyAlignment="1" applyProtection="1">
      <alignment horizontal="center"/>
      <protection locked="0"/>
    </xf>
    <xf numFmtId="0" fontId="39" fillId="0" borderId="4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6" fillId="2" borderId="12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vertical="top" wrapText="1"/>
      <protection/>
    </xf>
    <xf numFmtId="0" fontId="19" fillId="2" borderId="0" xfId="0" applyFont="1" applyFill="1" applyBorder="1" applyAlignment="1" applyProtection="1">
      <alignment vertical="top" wrapText="1"/>
      <protection/>
    </xf>
    <xf numFmtId="0" fontId="17" fillId="2" borderId="0" xfId="0" applyFont="1" applyFill="1" applyBorder="1" applyAlignment="1" applyProtection="1">
      <alignment vertical="top" wrapText="1"/>
      <protection/>
    </xf>
    <xf numFmtId="0" fontId="25" fillId="0" borderId="2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 applyAlignment="1" applyProtection="1">
      <alignment horizontal="center"/>
      <protection locked="0"/>
    </xf>
    <xf numFmtId="0" fontId="25" fillId="0" borderId="4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6" xfId="0" applyFont="1" applyFill="1" applyBorder="1" applyAlignment="1" applyProtection="1">
      <alignment vertical="top" wrapText="1"/>
      <protection/>
    </xf>
    <xf numFmtId="0" fontId="8" fillId="0" borderId="7" xfId="0" applyFont="1" applyFill="1" applyBorder="1" applyAlignment="1" applyProtection="1">
      <alignment vertical="top" wrapText="1"/>
      <protection/>
    </xf>
    <xf numFmtId="0" fontId="8" fillId="0" borderId="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30" fillId="0" borderId="35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31" fillId="0" borderId="2" xfId="0" applyFont="1" applyFill="1" applyBorder="1" applyAlignment="1">
      <alignment vertical="top" wrapText="1"/>
    </xf>
    <xf numFmtId="0" fontId="31" fillId="0" borderId="4" xfId="0" applyFont="1" applyFill="1" applyBorder="1" applyAlignment="1">
      <alignment vertical="top" wrapText="1"/>
    </xf>
    <xf numFmtId="0" fontId="22" fillId="0" borderId="11" xfId="0" applyFont="1" applyFill="1" applyBorder="1" applyAlignment="1">
      <alignment/>
    </xf>
    <xf numFmtId="0" fontId="24" fillId="0" borderId="2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0" fontId="34" fillId="0" borderId="4" xfId="0" applyFont="1" applyFill="1" applyBorder="1" applyAlignment="1">
      <alignment wrapText="1"/>
    </xf>
    <xf numFmtId="0" fontId="30" fillId="0" borderId="5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2" fillId="0" borderId="39" xfId="0" applyFont="1" applyFill="1" applyBorder="1" applyAlignment="1">
      <alignment vertical="top" shrinkToFit="1"/>
    </xf>
    <xf numFmtId="0" fontId="22" fillId="0" borderId="41" xfId="0" applyFont="1" applyFill="1" applyBorder="1" applyAlignment="1">
      <alignment vertical="top" shrinkToFit="1"/>
    </xf>
    <xf numFmtId="0" fontId="22" fillId="0" borderId="1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workbookViewId="0" topLeftCell="A1">
      <selection activeCell="J6" sqref="J6"/>
    </sheetView>
  </sheetViews>
  <sheetFormatPr defaultColWidth="11.421875" defaultRowHeight="12.75"/>
  <cols>
    <col min="1" max="1" width="11.421875" style="122" customWidth="1"/>
    <col min="2" max="2" width="44.140625" style="122" customWidth="1"/>
    <col min="3" max="4" width="11.421875" style="122" customWidth="1"/>
    <col min="5" max="5" width="12.7109375" style="122" bestFit="1" customWidth="1"/>
    <col min="6" max="6" width="9.421875" style="122" customWidth="1"/>
    <col min="7" max="7" width="9.8515625" style="122" bestFit="1" customWidth="1"/>
    <col min="8" max="8" width="2.8515625" style="122" customWidth="1"/>
    <col min="9" max="16384" width="11.421875" style="122" customWidth="1"/>
  </cols>
  <sheetData>
    <row r="1" spans="1:7" ht="12.75">
      <c r="A1" s="59" t="s">
        <v>0</v>
      </c>
      <c r="B1" s="60"/>
      <c r="C1" s="60"/>
      <c r="D1" s="60"/>
      <c r="E1" s="60" t="s">
        <v>57</v>
      </c>
      <c r="F1" s="60"/>
      <c r="G1" s="61"/>
    </row>
    <row r="2" spans="1:7" ht="19.5">
      <c r="A2" s="357" t="s">
        <v>118</v>
      </c>
      <c r="B2" s="358"/>
      <c r="C2" s="358"/>
      <c r="D2" s="358"/>
      <c r="E2" s="358"/>
      <c r="F2" s="358"/>
      <c r="G2" s="359"/>
    </row>
    <row r="3" spans="1:7" ht="19.5">
      <c r="A3" s="129" t="s">
        <v>151</v>
      </c>
      <c r="B3" s="62"/>
      <c r="C3" s="63" t="s">
        <v>119</v>
      </c>
      <c r="D3" s="62"/>
      <c r="E3" s="62"/>
      <c r="F3" s="63" t="s">
        <v>120</v>
      </c>
      <c r="G3" s="62"/>
    </row>
    <row r="4" spans="1:7" ht="24">
      <c r="A4" s="64" t="s">
        <v>121</v>
      </c>
      <c r="B4" s="65" t="s">
        <v>122</v>
      </c>
      <c r="C4" s="66" t="s">
        <v>123</v>
      </c>
      <c r="D4" s="360" t="s">
        <v>124</v>
      </c>
      <c r="E4" s="360"/>
      <c r="F4" s="360" t="s">
        <v>125</v>
      </c>
      <c r="G4" s="360"/>
    </row>
    <row r="5" spans="1:7" ht="12.75">
      <c r="A5" s="63"/>
      <c r="B5" s="63"/>
      <c r="C5" s="63"/>
      <c r="D5" s="67" t="s">
        <v>126</v>
      </c>
      <c r="E5" s="67" t="s">
        <v>127</v>
      </c>
      <c r="F5" s="67" t="s">
        <v>128</v>
      </c>
      <c r="G5" s="67" t="s">
        <v>129</v>
      </c>
    </row>
    <row r="6" spans="1:7" ht="15">
      <c r="A6" s="68"/>
      <c r="B6" s="68" t="s">
        <v>130</v>
      </c>
      <c r="C6" s="63"/>
      <c r="D6" s="63"/>
      <c r="E6" s="63"/>
      <c r="F6" s="63"/>
      <c r="G6" s="63"/>
    </row>
    <row r="7" spans="1:7" ht="15">
      <c r="A7" s="68">
        <v>1</v>
      </c>
      <c r="B7" s="69" t="s">
        <v>131</v>
      </c>
      <c r="C7" s="67" t="s">
        <v>132</v>
      </c>
      <c r="D7" s="67">
        <v>3</v>
      </c>
      <c r="E7" s="67">
        <v>3</v>
      </c>
      <c r="F7" s="70">
        <v>38341</v>
      </c>
      <c r="G7" s="71" t="s">
        <v>133</v>
      </c>
    </row>
    <row r="8" spans="1:7" ht="15">
      <c r="A8" s="68"/>
      <c r="B8" s="64" t="s">
        <v>134</v>
      </c>
      <c r="C8" s="67"/>
      <c r="D8" s="67"/>
      <c r="E8" s="67"/>
      <c r="F8" s="72"/>
      <c r="G8" s="67"/>
    </row>
    <row r="9" spans="1:7" s="123" customFormat="1" ht="15">
      <c r="A9" s="73">
        <v>2</v>
      </c>
      <c r="B9" s="65" t="s">
        <v>135</v>
      </c>
      <c r="C9" s="73" t="s">
        <v>132</v>
      </c>
      <c r="D9" s="73">
        <v>1</v>
      </c>
      <c r="E9" s="76"/>
      <c r="F9" s="76"/>
      <c r="G9" s="76"/>
    </row>
    <row r="10" spans="1:7" s="123" customFormat="1" ht="30">
      <c r="A10" s="73">
        <v>3</v>
      </c>
      <c r="B10" s="65" t="s">
        <v>139</v>
      </c>
      <c r="C10" s="73" t="s">
        <v>136</v>
      </c>
      <c r="D10" s="73">
        <v>1</v>
      </c>
      <c r="E10" s="76"/>
      <c r="F10" s="76"/>
      <c r="G10" s="76"/>
    </row>
    <row r="11" spans="1:7" s="123" customFormat="1" ht="45">
      <c r="A11" s="73">
        <v>4</v>
      </c>
      <c r="B11" s="65" t="s">
        <v>140</v>
      </c>
      <c r="C11" s="73" t="s">
        <v>136</v>
      </c>
      <c r="D11" s="73">
        <v>1</v>
      </c>
      <c r="E11" s="76"/>
      <c r="F11" s="76"/>
      <c r="G11" s="76"/>
    </row>
    <row r="12" spans="1:7" s="123" customFormat="1" ht="15">
      <c r="A12" s="73">
        <v>5</v>
      </c>
      <c r="B12" s="65" t="s">
        <v>141</v>
      </c>
      <c r="C12" s="73" t="s">
        <v>136</v>
      </c>
      <c r="D12" s="73">
        <v>1</v>
      </c>
      <c r="E12" s="76"/>
      <c r="F12" s="76"/>
      <c r="G12" s="76"/>
    </row>
    <row r="13" spans="1:10" s="123" customFormat="1" ht="30">
      <c r="A13" s="73">
        <v>6</v>
      </c>
      <c r="B13" s="65" t="s">
        <v>142</v>
      </c>
      <c r="C13" s="73" t="s">
        <v>136</v>
      </c>
      <c r="D13" s="73">
        <v>1</v>
      </c>
      <c r="E13" s="76"/>
      <c r="F13" s="76"/>
      <c r="G13" s="76"/>
      <c r="H13" s="124"/>
      <c r="I13" s="124"/>
      <c r="J13" s="124"/>
    </row>
    <row r="14" spans="1:10" s="123" customFormat="1" ht="60">
      <c r="A14" s="73">
        <v>7</v>
      </c>
      <c r="B14" s="65" t="s">
        <v>143</v>
      </c>
      <c r="C14" s="73" t="s">
        <v>136</v>
      </c>
      <c r="D14" s="73">
        <v>1</v>
      </c>
      <c r="E14" s="76"/>
      <c r="F14" s="76"/>
      <c r="G14" s="76"/>
      <c r="H14" s="125"/>
      <c r="I14" s="124"/>
      <c r="J14" s="124"/>
    </row>
    <row r="15" spans="1:10" s="123" customFormat="1" ht="45">
      <c r="A15" s="73">
        <v>8</v>
      </c>
      <c r="B15" s="65" t="s">
        <v>144</v>
      </c>
      <c r="C15" s="73" t="s">
        <v>136</v>
      </c>
      <c r="D15" s="73">
        <v>1</v>
      </c>
      <c r="E15" s="76"/>
      <c r="F15" s="76"/>
      <c r="G15" s="76"/>
      <c r="H15" s="125"/>
      <c r="I15" s="124"/>
      <c r="J15" s="124"/>
    </row>
    <row r="16" spans="1:10" s="123" customFormat="1" ht="30">
      <c r="A16" s="73">
        <v>9</v>
      </c>
      <c r="B16" s="65" t="s">
        <v>145</v>
      </c>
      <c r="C16" s="73" t="s">
        <v>136</v>
      </c>
      <c r="D16" s="73">
        <v>1</v>
      </c>
      <c r="E16" s="76"/>
      <c r="F16" s="76"/>
      <c r="G16" s="76"/>
      <c r="H16" s="125"/>
      <c r="I16" s="124"/>
      <c r="J16" s="124"/>
    </row>
    <row r="17" spans="1:10" s="123" customFormat="1" ht="30">
      <c r="A17" s="73">
        <v>10</v>
      </c>
      <c r="B17" s="65" t="s">
        <v>146</v>
      </c>
      <c r="C17" s="73" t="s">
        <v>136</v>
      </c>
      <c r="D17" s="73">
        <v>1</v>
      </c>
      <c r="E17" s="76"/>
      <c r="F17" s="76"/>
      <c r="G17" s="76"/>
      <c r="H17" s="124"/>
      <c r="I17" s="124"/>
      <c r="J17" s="124"/>
    </row>
    <row r="18" spans="1:7" s="123" customFormat="1" ht="30">
      <c r="A18" s="73">
        <v>11</v>
      </c>
      <c r="B18" s="65" t="s">
        <v>147</v>
      </c>
      <c r="C18" s="73" t="s">
        <v>136</v>
      </c>
      <c r="D18" s="73">
        <v>1</v>
      </c>
      <c r="E18" s="76"/>
      <c r="F18" s="76"/>
      <c r="G18" s="76"/>
    </row>
    <row r="19" spans="1:7" s="123" customFormat="1" ht="30">
      <c r="A19" s="73">
        <v>12</v>
      </c>
      <c r="B19" s="65" t="s">
        <v>148</v>
      </c>
      <c r="C19" s="73" t="s">
        <v>136</v>
      </c>
      <c r="D19" s="73">
        <v>1</v>
      </c>
      <c r="E19" s="76"/>
      <c r="F19" s="76"/>
      <c r="G19" s="76"/>
    </row>
    <row r="20" spans="1:7" s="123" customFormat="1" ht="30">
      <c r="A20" s="73">
        <v>13</v>
      </c>
      <c r="B20" s="65" t="s">
        <v>149</v>
      </c>
      <c r="C20" s="73" t="s">
        <v>136</v>
      </c>
      <c r="D20" s="73">
        <v>1</v>
      </c>
      <c r="E20" s="76"/>
      <c r="F20" s="76"/>
      <c r="G20" s="76"/>
    </row>
    <row r="21" spans="1:7" s="123" customFormat="1" ht="30">
      <c r="A21" s="73">
        <v>14</v>
      </c>
      <c r="B21" s="65" t="s">
        <v>150</v>
      </c>
      <c r="C21" s="73" t="s">
        <v>136</v>
      </c>
      <c r="D21" s="73">
        <v>1</v>
      </c>
      <c r="E21" s="76"/>
      <c r="F21" s="76"/>
      <c r="G21" s="76"/>
    </row>
    <row r="22" spans="1:7" ht="15.75">
      <c r="A22" s="130"/>
      <c r="B22" s="74"/>
      <c r="C22" s="74"/>
      <c r="D22" s="131"/>
      <c r="E22" s="74"/>
      <c r="F22" s="74"/>
      <c r="G22" s="132"/>
    </row>
    <row r="23" spans="1:7" ht="12.75">
      <c r="A23" s="130"/>
      <c r="B23" s="74"/>
      <c r="C23" s="74"/>
      <c r="D23" s="74"/>
      <c r="E23" s="74"/>
      <c r="F23" s="74"/>
      <c r="G23" s="132"/>
    </row>
    <row r="24" spans="1:7" ht="12.75">
      <c r="A24" s="130"/>
      <c r="B24" s="74"/>
      <c r="C24" s="74"/>
      <c r="D24" s="74"/>
      <c r="E24" s="74" t="s">
        <v>137</v>
      </c>
      <c r="F24" s="74"/>
      <c r="G24" s="132"/>
    </row>
    <row r="25" spans="1:7" ht="12.75">
      <c r="A25" s="130"/>
      <c r="B25" s="74"/>
      <c r="C25" s="74"/>
      <c r="D25" s="74"/>
      <c r="E25" s="74" t="s">
        <v>138</v>
      </c>
      <c r="F25" s="74"/>
      <c r="G25" s="132"/>
    </row>
    <row r="26" spans="1:7" ht="12.75">
      <c r="A26" s="133"/>
      <c r="B26" s="75"/>
      <c r="C26" s="75"/>
      <c r="D26" s="75"/>
      <c r="E26" s="75"/>
      <c r="F26" s="75"/>
      <c r="G26" s="134"/>
    </row>
    <row r="71" ht="15.75">
      <c r="H71" s="127"/>
    </row>
    <row r="72" ht="15.75">
      <c r="H72" s="127"/>
    </row>
    <row r="74" ht="12.75">
      <c r="H74" s="128"/>
    </row>
    <row r="75" ht="12.75">
      <c r="I75" s="128"/>
    </row>
    <row r="83" ht="15.75">
      <c r="H83" s="127"/>
    </row>
    <row r="84" ht="15.75">
      <c r="H84" s="127"/>
    </row>
    <row r="117" spans="8:9" ht="12.75">
      <c r="H117" s="128"/>
      <c r="I117" s="128"/>
    </row>
    <row r="118" spans="8:9" ht="12.75">
      <c r="H118" s="128"/>
      <c r="I118" s="128"/>
    </row>
    <row r="119" spans="8:9" ht="12.75">
      <c r="H119" s="128"/>
      <c r="I119" s="128"/>
    </row>
    <row r="120" spans="8:9" ht="12.75">
      <c r="H120" s="128"/>
      <c r="I120" s="128"/>
    </row>
    <row r="121" spans="8:9" ht="12.75">
      <c r="H121" s="128"/>
      <c r="I121" s="128"/>
    </row>
    <row r="122" spans="8:9" ht="12.75">
      <c r="H122" s="128"/>
      <c r="I122" s="128"/>
    </row>
    <row r="154" ht="12.75">
      <c r="I154" s="128"/>
    </row>
    <row r="155" ht="15.75">
      <c r="I155" s="126"/>
    </row>
    <row r="156" ht="15.75">
      <c r="I156" s="126"/>
    </row>
    <row r="157" ht="12.75">
      <c r="I157" s="128"/>
    </row>
    <row r="168" ht="15.75">
      <c r="I168" s="127"/>
    </row>
    <row r="169" ht="15.75">
      <c r="I169" s="127"/>
    </row>
    <row r="171" ht="12.75">
      <c r="I171" s="128"/>
    </row>
    <row r="172" ht="12.75">
      <c r="J172" s="128"/>
    </row>
  </sheetData>
  <mergeCells count="3">
    <mergeCell ref="A2:G2"/>
    <mergeCell ref="D4:E4"/>
    <mergeCell ref="F4:G4"/>
  </mergeCells>
  <printOptions/>
  <pageMargins left="0.3937007874015748" right="0" top="0.984251968503937" bottom="0.98425196850393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E28" sqref="E27:G28"/>
    </sheetView>
  </sheetViews>
  <sheetFormatPr defaultColWidth="11.421875" defaultRowHeight="12.75"/>
  <cols>
    <col min="1" max="1" width="11.421875" style="147" customWidth="1"/>
    <col min="2" max="2" width="12.00390625" style="147" customWidth="1"/>
    <col min="3" max="5" width="11.421875" style="147" customWidth="1"/>
    <col min="6" max="6" width="5.140625" style="147" customWidth="1"/>
    <col min="7" max="16384" width="11.421875" style="147" customWidth="1"/>
  </cols>
  <sheetData>
    <row r="1" spans="1:8" ht="19.5">
      <c r="A1" s="361" t="s">
        <v>0</v>
      </c>
      <c r="B1" s="362"/>
      <c r="C1" s="144" t="s">
        <v>60</v>
      </c>
      <c r="D1" s="145"/>
      <c r="E1" s="145"/>
      <c r="F1" s="145"/>
      <c r="G1" s="145"/>
      <c r="H1" s="146" t="s">
        <v>61</v>
      </c>
    </row>
    <row r="2" spans="1:8" ht="12.75">
      <c r="A2" s="148"/>
      <c r="B2" s="149"/>
      <c r="C2" s="363" t="s">
        <v>57</v>
      </c>
      <c r="D2" s="363"/>
      <c r="E2" s="363"/>
      <c r="F2" s="363"/>
      <c r="G2" s="363"/>
      <c r="H2" s="150"/>
    </row>
    <row r="3" spans="1:8" ht="12.75">
      <c r="A3" s="148"/>
      <c r="B3" s="149"/>
      <c r="C3" s="364" t="s">
        <v>58</v>
      </c>
      <c r="D3" s="364"/>
      <c r="E3" s="364"/>
      <c r="F3" s="364"/>
      <c r="G3" s="364"/>
      <c r="H3" s="150"/>
    </row>
    <row r="4" spans="1:8" ht="12.75">
      <c r="A4" s="151"/>
      <c r="B4" s="152"/>
      <c r="C4" s="152"/>
      <c r="D4" s="152"/>
      <c r="E4" s="152"/>
      <c r="F4" s="152"/>
      <c r="G4" s="152"/>
      <c r="H4" s="150"/>
    </row>
    <row r="5" spans="1:8" ht="15.75" customHeight="1">
      <c r="A5" s="367" t="s">
        <v>7</v>
      </c>
      <c r="B5" s="367"/>
      <c r="C5" s="371" t="s">
        <v>8</v>
      </c>
      <c r="D5" s="366" t="s">
        <v>9</v>
      </c>
      <c r="E5" s="366" t="s">
        <v>6</v>
      </c>
      <c r="F5" s="372" t="s">
        <v>13</v>
      </c>
      <c r="G5" s="370" t="s">
        <v>10</v>
      </c>
      <c r="H5" s="370"/>
    </row>
    <row r="6" spans="1:8" ht="17.25" customHeight="1">
      <c r="A6" s="367"/>
      <c r="B6" s="367"/>
      <c r="C6" s="371"/>
      <c r="D6" s="366"/>
      <c r="E6" s="366"/>
      <c r="F6" s="373"/>
      <c r="G6" s="153" t="s">
        <v>11</v>
      </c>
      <c r="H6" s="154" t="s">
        <v>12</v>
      </c>
    </row>
    <row r="7" spans="1:8" ht="12.75">
      <c r="A7" s="368" t="s">
        <v>64</v>
      </c>
      <c r="B7" s="368"/>
      <c r="C7" s="155"/>
      <c r="D7" s="155">
        <v>-24795</v>
      </c>
      <c r="E7" s="156">
        <f>-3700+5000</f>
        <v>1300</v>
      </c>
      <c r="F7" s="157" t="s">
        <v>108</v>
      </c>
      <c r="G7" s="158">
        <f>D7+E7</f>
        <v>-23495</v>
      </c>
      <c r="H7" s="155"/>
    </row>
    <row r="8" spans="1:8" ht="12.75">
      <c r="A8" s="368" t="s">
        <v>69</v>
      </c>
      <c r="B8" s="368"/>
      <c r="C8" s="155"/>
      <c r="D8" s="155">
        <v>0</v>
      </c>
      <c r="E8" s="156">
        <v>-7580</v>
      </c>
      <c r="F8" s="157" t="s">
        <v>116</v>
      </c>
      <c r="G8" s="158">
        <f aca="true" t="shared" si="0" ref="G8:G22">D8+E8</f>
        <v>-7580</v>
      </c>
      <c r="H8" s="155"/>
    </row>
    <row r="9" spans="1:8" ht="12.75">
      <c r="A9" s="368" t="s">
        <v>70</v>
      </c>
      <c r="B9" s="368"/>
      <c r="C9" s="155"/>
      <c r="D9" s="155">
        <v>0</v>
      </c>
      <c r="E9" s="158"/>
      <c r="F9" s="159"/>
      <c r="G9" s="158">
        <f t="shared" si="0"/>
        <v>0</v>
      </c>
      <c r="H9" s="155"/>
    </row>
    <row r="10" spans="1:8" ht="12.75">
      <c r="A10" s="365"/>
      <c r="B10" s="365"/>
      <c r="C10" s="155"/>
      <c r="D10" s="155"/>
      <c r="E10" s="158"/>
      <c r="F10" s="159"/>
      <c r="G10" s="158">
        <f t="shared" si="0"/>
        <v>0</v>
      </c>
      <c r="H10" s="155"/>
    </row>
    <row r="11" spans="1:8" ht="12.75">
      <c r="A11" s="365"/>
      <c r="B11" s="365"/>
      <c r="C11" s="155"/>
      <c r="D11" s="155"/>
      <c r="E11" s="158"/>
      <c r="F11" s="159"/>
      <c r="G11" s="158">
        <f t="shared" si="0"/>
        <v>0</v>
      </c>
      <c r="H11" s="155"/>
    </row>
    <row r="12" spans="1:8" ht="12.75">
      <c r="A12" s="368"/>
      <c r="B12" s="368"/>
      <c r="C12" s="155"/>
      <c r="D12" s="155"/>
      <c r="E12" s="158"/>
      <c r="F12" s="159"/>
      <c r="G12" s="158">
        <f t="shared" si="0"/>
        <v>0</v>
      </c>
      <c r="H12" s="155"/>
    </row>
    <row r="13" spans="1:8" ht="12.75">
      <c r="A13" s="369" t="s">
        <v>71</v>
      </c>
      <c r="B13" s="369"/>
      <c r="C13" s="155"/>
      <c r="D13" s="155">
        <v>3810</v>
      </c>
      <c r="E13" s="156">
        <v>-3484.27</v>
      </c>
      <c r="F13" s="160" t="s">
        <v>94</v>
      </c>
      <c r="G13" s="158">
        <f t="shared" si="0"/>
        <v>325.73</v>
      </c>
      <c r="H13" s="155"/>
    </row>
    <row r="14" spans="1:8" ht="12.75">
      <c r="A14" s="369" t="s">
        <v>72</v>
      </c>
      <c r="B14" s="369"/>
      <c r="C14" s="155"/>
      <c r="D14" s="155">
        <v>150</v>
      </c>
      <c r="E14" s="156">
        <v>-59.41</v>
      </c>
      <c r="F14" s="160" t="s">
        <v>96</v>
      </c>
      <c r="G14" s="158">
        <f t="shared" si="0"/>
        <v>90.59</v>
      </c>
      <c r="H14" s="155"/>
    </row>
    <row r="15" spans="1:8" ht="12.75">
      <c r="A15" s="369" t="s">
        <v>73</v>
      </c>
      <c r="B15" s="369"/>
      <c r="C15" s="155"/>
      <c r="D15" s="155"/>
      <c r="E15" s="155"/>
      <c r="F15" s="155"/>
      <c r="G15" s="158">
        <f t="shared" si="0"/>
        <v>0</v>
      </c>
      <c r="H15" s="155"/>
    </row>
    <row r="16" spans="1:8" ht="12.75">
      <c r="A16" s="365"/>
      <c r="B16" s="365"/>
      <c r="C16" s="155"/>
      <c r="D16" s="155"/>
      <c r="E16" s="155"/>
      <c r="F16" s="155"/>
      <c r="G16" s="155">
        <f t="shared" si="0"/>
        <v>0</v>
      </c>
      <c r="H16" s="155"/>
    </row>
    <row r="17" spans="1:8" ht="12.75">
      <c r="A17" s="365"/>
      <c r="B17" s="365"/>
      <c r="C17" s="155"/>
      <c r="D17" s="155"/>
      <c r="E17" s="155"/>
      <c r="F17" s="155"/>
      <c r="G17" s="155">
        <f t="shared" si="0"/>
        <v>0</v>
      </c>
      <c r="H17" s="155"/>
    </row>
    <row r="18" spans="1:8" ht="12.75">
      <c r="A18" s="365"/>
      <c r="B18" s="365"/>
      <c r="C18" s="155"/>
      <c r="D18" s="155"/>
      <c r="E18" s="155"/>
      <c r="F18" s="155"/>
      <c r="G18" s="155">
        <f t="shared" si="0"/>
        <v>0</v>
      </c>
      <c r="H18" s="155"/>
    </row>
    <row r="19" spans="1:8" ht="12.75">
      <c r="A19" s="365"/>
      <c r="B19" s="365"/>
      <c r="C19" s="155"/>
      <c r="D19" s="155"/>
      <c r="E19" s="155"/>
      <c r="F19" s="155"/>
      <c r="G19" s="155">
        <f t="shared" si="0"/>
        <v>0</v>
      </c>
      <c r="H19" s="155"/>
    </row>
    <row r="20" spans="1:8" ht="12.75">
      <c r="A20" s="365"/>
      <c r="B20" s="365"/>
      <c r="C20" s="155"/>
      <c r="D20" s="155"/>
      <c r="E20" s="155"/>
      <c r="F20" s="155"/>
      <c r="G20" s="155">
        <f t="shared" si="0"/>
        <v>0</v>
      </c>
      <c r="H20" s="155"/>
    </row>
    <row r="21" spans="1:8" ht="12.75">
      <c r="A21" s="365"/>
      <c r="B21" s="365"/>
      <c r="C21" s="155"/>
      <c r="D21" s="155"/>
      <c r="E21" s="155"/>
      <c r="F21" s="155"/>
      <c r="G21" s="155">
        <f t="shared" si="0"/>
        <v>0</v>
      </c>
      <c r="H21" s="155"/>
    </row>
    <row r="22" spans="1:8" ht="12.75">
      <c r="A22" s="365"/>
      <c r="B22" s="365"/>
      <c r="C22" s="155"/>
      <c r="D22" s="155"/>
      <c r="E22" s="155"/>
      <c r="F22" s="155"/>
      <c r="G22" s="155">
        <f t="shared" si="0"/>
        <v>0</v>
      </c>
      <c r="H22" s="155"/>
    </row>
    <row r="23" spans="1:8" ht="12.75">
      <c r="A23" s="365" t="s">
        <v>2</v>
      </c>
      <c r="B23" s="365"/>
      <c r="C23" s="155">
        <f>SUM(C7:C22)</f>
        <v>0</v>
      </c>
      <c r="D23" s="155">
        <f>SUM(D7:D22)</f>
        <v>-20835</v>
      </c>
      <c r="E23" s="155">
        <f>SUM(E7:E22)</f>
        <v>-9823.68</v>
      </c>
      <c r="F23" s="155"/>
      <c r="G23" s="156">
        <f>SUM(G7:G22)</f>
        <v>-30658.68</v>
      </c>
      <c r="H23" s="161">
        <f>SUM(H7:H22)</f>
        <v>0</v>
      </c>
    </row>
    <row r="24" spans="1:8" ht="12.75">
      <c r="A24" s="151"/>
      <c r="B24" s="152"/>
      <c r="C24" s="152"/>
      <c r="D24" s="152"/>
      <c r="E24" s="152"/>
      <c r="F24" s="152"/>
      <c r="G24" s="152"/>
      <c r="H24" s="150"/>
    </row>
    <row r="25" spans="1:8" ht="12.75">
      <c r="A25" s="151"/>
      <c r="B25" s="152"/>
      <c r="C25" s="152"/>
      <c r="D25" s="152"/>
      <c r="E25" s="152"/>
      <c r="F25" s="152"/>
      <c r="G25" s="152"/>
      <c r="H25" s="150"/>
    </row>
    <row r="26" spans="1:8" ht="12.75">
      <c r="A26" s="151"/>
      <c r="B26" s="152"/>
      <c r="C26" s="152"/>
      <c r="D26" s="152"/>
      <c r="E26" s="152"/>
      <c r="F26" s="152"/>
      <c r="G26" s="152"/>
      <c r="H26" s="150"/>
    </row>
    <row r="27" spans="1:8" ht="12.75">
      <c r="A27" s="151"/>
      <c r="B27" s="152"/>
      <c r="C27" s="152"/>
      <c r="D27" s="152"/>
      <c r="E27" s="152"/>
      <c r="F27" s="162" t="s">
        <v>137</v>
      </c>
      <c r="G27" s="162"/>
      <c r="H27" s="150"/>
    </row>
    <row r="28" spans="1:8" ht="12.75">
      <c r="A28" s="151"/>
      <c r="B28" s="152"/>
      <c r="C28" s="152"/>
      <c r="D28" s="152"/>
      <c r="E28" s="152"/>
      <c r="F28" s="162" t="s">
        <v>138</v>
      </c>
      <c r="G28" s="162"/>
      <c r="H28" s="150"/>
    </row>
    <row r="29" spans="1:8" ht="12.75">
      <c r="A29" s="163"/>
      <c r="B29" s="164"/>
      <c r="C29" s="164"/>
      <c r="D29" s="164"/>
      <c r="E29" s="164"/>
      <c r="F29" s="164"/>
      <c r="G29" s="164"/>
      <c r="H29" s="165"/>
    </row>
  </sheetData>
  <mergeCells count="26">
    <mergeCell ref="A12:B12"/>
    <mergeCell ref="A23:B23"/>
    <mergeCell ref="A22:B22"/>
    <mergeCell ref="G5:H5"/>
    <mergeCell ref="C5:C6"/>
    <mergeCell ref="F5:F6"/>
    <mergeCell ref="A9:B9"/>
    <mergeCell ref="A10:B10"/>
    <mergeCell ref="A11:B11"/>
    <mergeCell ref="A20:B20"/>
    <mergeCell ref="A21:B21"/>
    <mergeCell ref="A14:B14"/>
    <mergeCell ref="A15:B15"/>
    <mergeCell ref="A16:B16"/>
    <mergeCell ref="A17:B17"/>
    <mergeCell ref="A18:B18"/>
    <mergeCell ref="A1:B1"/>
    <mergeCell ref="C2:G2"/>
    <mergeCell ref="C3:G3"/>
    <mergeCell ref="A19:B19"/>
    <mergeCell ref="D5:D6"/>
    <mergeCell ref="E5:E6"/>
    <mergeCell ref="A5:B6"/>
    <mergeCell ref="A7:B7"/>
    <mergeCell ref="A8:B8"/>
    <mergeCell ref="A13:B13"/>
  </mergeCells>
  <printOptions/>
  <pageMargins left="0.7874015748031497" right="0.7874015748031497" top="0.984251968503937" bottom="0.984251968503937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0">
      <selection activeCell="D30" sqref="D30:D31"/>
    </sheetView>
  </sheetViews>
  <sheetFormatPr defaultColWidth="13.28125" defaultRowHeight="12.75"/>
  <cols>
    <col min="1" max="1" width="5.28125" style="1" customWidth="1"/>
    <col min="2" max="2" width="21.00390625" style="2" customWidth="1"/>
    <col min="3" max="3" width="16.00390625" style="1" customWidth="1"/>
    <col min="4" max="4" width="17.00390625" style="1" bestFit="1" customWidth="1"/>
    <col min="5" max="5" width="16.8515625" style="1" customWidth="1"/>
    <col min="6" max="6" width="10.140625" style="1" customWidth="1"/>
    <col min="7" max="7" width="13.28125" style="1" customWidth="1"/>
    <col min="8" max="8" width="15.57421875" style="1" customWidth="1"/>
    <col min="9" max="9" width="17.28125" style="1" customWidth="1"/>
    <col min="10" max="10" width="20.00390625" style="1" customWidth="1"/>
    <col min="11" max="16384" width="13.28125" style="1" customWidth="1"/>
  </cols>
  <sheetData>
    <row r="1" spans="1:6" ht="20.25" thickBot="1">
      <c r="A1" s="374" t="s">
        <v>50</v>
      </c>
      <c r="B1" s="354"/>
      <c r="C1" s="354"/>
      <c r="D1" s="166"/>
      <c r="E1" s="166"/>
      <c r="F1" s="167" t="s">
        <v>93</v>
      </c>
    </row>
    <row r="2" spans="1:6" ht="18">
      <c r="A2" s="355" t="s">
        <v>53</v>
      </c>
      <c r="B2" s="356"/>
      <c r="C2" s="356"/>
      <c r="D2" s="356"/>
      <c r="E2" s="356"/>
      <c r="F2" s="347"/>
    </row>
    <row r="3" spans="1:6" ht="13.5" thickBot="1">
      <c r="A3" s="138"/>
      <c r="B3" s="139"/>
      <c r="C3" s="139"/>
      <c r="D3" s="139"/>
      <c r="E3" s="139"/>
      <c r="F3" s="137"/>
    </row>
    <row r="4" spans="1:10" s="3" customFormat="1" ht="20.25" thickBot="1">
      <c r="A4" s="375" t="s">
        <v>62</v>
      </c>
      <c r="B4" s="376"/>
      <c r="C4" s="376"/>
      <c r="D4" s="376"/>
      <c r="E4" s="376"/>
      <c r="F4" s="377"/>
      <c r="G4" s="8"/>
      <c r="H4" s="8"/>
      <c r="I4" s="4"/>
      <c r="J4" s="4"/>
    </row>
    <row r="5" spans="1:10" s="3" customFormat="1" ht="12.75">
      <c r="A5" s="168"/>
      <c r="B5" s="169"/>
      <c r="C5" s="8"/>
      <c r="D5" s="139"/>
      <c r="E5" s="139"/>
      <c r="F5" s="137"/>
      <c r="G5"/>
      <c r="H5"/>
      <c r="I5" s="4"/>
      <c r="J5" s="4"/>
    </row>
    <row r="6" spans="1:10" ht="13.5" thickBot="1">
      <c r="A6" s="170"/>
      <c r="B6" s="171"/>
      <c r="C6" s="172"/>
      <c r="D6" s="172"/>
      <c r="E6" s="172"/>
      <c r="F6" s="173"/>
      <c r="G6" s="5"/>
      <c r="H6" s="5"/>
      <c r="I6" s="5"/>
      <c r="J6" s="5"/>
    </row>
    <row r="7" spans="1:15" ht="13.5" thickBot="1">
      <c r="A7" s="174" t="s">
        <v>28</v>
      </c>
      <c r="B7" s="348" t="s">
        <v>29</v>
      </c>
      <c r="C7" s="350" t="s">
        <v>30</v>
      </c>
      <c r="D7" s="352" t="s">
        <v>31</v>
      </c>
      <c r="E7" s="14" t="s">
        <v>32</v>
      </c>
      <c r="F7" s="175" t="s">
        <v>33</v>
      </c>
      <c r="G7"/>
      <c r="H7"/>
      <c r="I7"/>
      <c r="J7"/>
      <c r="K7"/>
      <c r="L7"/>
      <c r="M7"/>
      <c r="N7"/>
      <c r="O7"/>
    </row>
    <row r="8" spans="1:15" ht="13.5" thickBot="1">
      <c r="A8" s="176" t="s">
        <v>16</v>
      </c>
      <c r="B8" s="349"/>
      <c r="C8" s="351"/>
      <c r="D8" s="353"/>
      <c r="E8" s="15" t="s">
        <v>38</v>
      </c>
      <c r="F8" s="177" t="s">
        <v>39</v>
      </c>
      <c r="G8"/>
      <c r="H8"/>
      <c r="I8"/>
      <c r="J8"/>
      <c r="K8"/>
      <c r="L8"/>
      <c r="M8"/>
      <c r="N8"/>
      <c r="O8"/>
    </row>
    <row r="9" spans="1:15" ht="13.5" thickBot="1">
      <c r="A9" s="178">
        <v>1</v>
      </c>
      <c r="B9" s="18" t="s">
        <v>74</v>
      </c>
      <c r="C9" s="19" t="s">
        <v>77</v>
      </c>
      <c r="D9" s="19">
        <v>3700</v>
      </c>
      <c r="E9" s="22">
        <v>38362</v>
      </c>
      <c r="F9" s="179">
        <v>0.8</v>
      </c>
      <c r="G9"/>
      <c r="H9"/>
      <c r="I9"/>
      <c r="J9"/>
      <c r="K9"/>
      <c r="L9"/>
      <c r="M9"/>
      <c r="N9"/>
      <c r="O9"/>
    </row>
    <row r="10" spans="1:15" ht="13.5" thickBot="1">
      <c r="A10" s="178">
        <v>2</v>
      </c>
      <c r="B10" s="18" t="s">
        <v>74</v>
      </c>
      <c r="C10" s="19" t="s">
        <v>78</v>
      </c>
      <c r="D10" s="19">
        <v>3700</v>
      </c>
      <c r="E10" s="22">
        <v>38393</v>
      </c>
      <c r="F10" s="180">
        <v>0.8</v>
      </c>
      <c r="G10"/>
      <c r="H10"/>
      <c r="I10"/>
      <c r="J10"/>
      <c r="K10"/>
      <c r="L10"/>
      <c r="M10"/>
      <c r="N10"/>
      <c r="O10"/>
    </row>
    <row r="11" spans="1:15" ht="13.5" thickBot="1">
      <c r="A11" s="178">
        <v>3</v>
      </c>
      <c r="B11" s="18" t="s">
        <v>74</v>
      </c>
      <c r="C11" s="19" t="s">
        <v>79</v>
      </c>
      <c r="D11" s="19">
        <v>3700</v>
      </c>
      <c r="E11" s="22">
        <v>38421</v>
      </c>
      <c r="F11" s="180">
        <v>0.8</v>
      </c>
      <c r="G11"/>
      <c r="H11"/>
      <c r="I11"/>
      <c r="J11"/>
      <c r="K11"/>
      <c r="L11"/>
      <c r="M11"/>
      <c r="N11"/>
      <c r="O11"/>
    </row>
    <row r="12" spans="1:15" ht="13.5" thickBot="1">
      <c r="A12" s="178">
        <v>4</v>
      </c>
      <c r="B12" s="21" t="s">
        <v>75</v>
      </c>
      <c r="C12" s="16" t="s">
        <v>80</v>
      </c>
      <c r="D12" s="20">
        <v>5000</v>
      </c>
      <c r="E12" s="22">
        <v>38388</v>
      </c>
      <c r="F12" s="180">
        <v>1</v>
      </c>
      <c r="G12"/>
      <c r="H12"/>
      <c r="I12"/>
      <c r="J12"/>
      <c r="K12"/>
      <c r="L12"/>
      <c r="M12"/>
      <c r="N12"/>
      <c r="O12"/>
    </row>
    <row r="13" spans="1:15" ht="13.5" thickBot="1">
      <c r="A13" s="178">
        <v>5</v>
      </c>
      <c r="B13" s="21" t="s">
        <v>75</v>
      </c>
      <c r="C13" s="16" t="s">
        <v>81</v>
      </c>
      <c r="D13" s="20">
        <v>3695</v>
      </c>
      <c r="E13" s="181">
        <v>38416</v>
      </c>
      <c r="F13" s="180">
        <v>1</v>
      </c>
      <c r="G13"/>
      <c r="H13"/>
      <c r="I13"/>
      <c r="J13"/>
      <c r="K13"/>
      <c r="L13"/>
      <c r="M13"/>
      <c r="N13"/>
      <c r="O13"/>
    </row>
    <row r="14" spans="1:15" ht="13.5" thickBot="1">
      <c r="A14" s="178">
        <v>6</v>
      </c>
      <c r="B14" s="21" t="s">
        <v>90</v>
      </c>
      <c r="C14" s="16" t="s">
        <v>91</v>
      </c>
      <c r="D14" s="20">
        <v>5000</v>
      </c>
      <c r="E14" s="22">
        <v>38717</v>
      </c>
      <c r="F14" s="180">
        <v>1</v>
      </c>
      <c r="G14"/>
      <c r="H14"/>
      <c r="I14"/>
      <c r="J14"/>
      <c r="K14"/>
      <c r="L14"/>
      <c r="M14"/>
      <c r="N14"/>
      <c r="O14"/>
    </row>
    <row r="15" spans="1:15" ht="13.5" thickBot="1">
      <c r="A15" s="178">
        <v>7</v>
      </c>
      <c r="B15" s="21"/>
      <c r="C15" s="16"/>
      <c r="D15" s="20"/>
      <c r="E15" s="22"/>
      <c r="F15" s="180"/>
      <c r="G15"/>
      <c r="H15"/>
      <c r="I15"/>
      <c r="J15"/>
      <c r="K15"/>
      <c r="L15"/>
      <c r="M15"/>
      <c r="N15"/>
      <c r="O15"/>
    </row>
    <row r="16" spans="1:15" ht="13.5" thickBot="1">
      <c r="A16" s="178">
        <v>8</v>
      </c>
      <c r="B16" s="21"/>
      <c r="C16" s="16"/>
      <c r="D16" s="20"/>
      <c r="E16" s="22"/>
      <c r="F16" s="180"/>
      <c r="G16"/>
      <c r="H16"/>
      <c r="I16"/>
      <c r="J16"/>
      <c r="K16"/>
      <c r="L16"/>
      <c r="M16"/>
      <c r="N16"/>
      <c r="O16"/>
    </row>
    <row r="17" spans="1:15" ht="13.5" thickBot="1">
      <c r="A17" s="178">
        <v>9</v>
      </c>
      <c r="B17" s="25"/>
      <c r="C17" s="16"/>
      <c r="D17" s="20"/>
      <c r="E17" s="181"/>
      <c r="F17" s="180"/>
      <c r="G17"/>
      <c r="H17"/>
      <c r="I17"/>
      <c r="J17"/>
      <c r="K17"/>
      <c r="L17"/>
      <c r="M17"/>
      <c r="N17"/>
      <c r="O17"/>
    </row>
    <row r="18" spans="1:15" ht="13.5" thickBot="1">
      <c r="A18" s="178">
        <v>10</v>
      </c>
      <c r="B18" s="21"/>
      <c r="C18" s="16"/>
      <c r="D18" s="20"/>
      <c r="E18" s="22"/>
      <c r="F18" s="180"/>
      <c r="G18"/>
      <c r="H18"/>
      <c r="I18"/>
      <c r="J18"/>
      <c r="K18"/>
      <c r="L18"/>
      <c r="M18"/>
      <c r="N18"/>
      <c r="O18"/>
    </row>
    <row r="19" spans="1:15" ht="13.5" thickBot="1">
      <c r="A19" s="182">
        <v>11</v>
      </c>
      <c r="B19" s="23"/>
      <c r="C19" s="17"/>
      <c r="D19" s="20"/>
      <c r="E19" s="22"/>
      <c r="F19" s="180"/>
      <c r="G19"/>
      <c r="H19"/>
      <c r="I19"/>
      <c r="J19"/>
      <c r="K19"/>
      <c r="L19"/>
      <c r="M19"/>
      <c r="N19"/>
      <c r="O19"/>
    </row>
    <row r="20" spans="1:15" ht="13.5" thickBot="1">
      <c r="A20" s="182">
        <v>12</v>
      </c>
      <c r="B20" s="23"/>
      <c r="C20" s="17"/>
      <c r="D20" s="20"/>
      <c r="E20" s="22"/>
      <c r="F20" s="180"/>
      <c r="G20"/>
      <c r="H20"/>
      <c r="I20"/>
      <c r="J20"/>
      <c r="K20"/>
      <c r="L20"/>
      <c r="M20"/>
      <c r="N20"/>
      <c r="O20"/>
    </row>
    <row r="21" spans="1:15" ht="13.5" thickBot="1">
      <c r="A21" s="182">
        <v>13</v>
      </c>
      <c r="B21" s="23"/>
      <c r="C21" s="17"/>
      <c r="D21" s="20"/>
      <c r="E21" s="22"/>
      <c r="F21" s="180"/>
      <c r="G21"/>
      <c r="H21"/>
      <c r="I21"/>
      <c r="J21"/>
      <c r="K21"/>
      <c r="L21"/>
      <c r="M21"/>
      <c r="N21"/>
      <c r="O21"/>
    </row>
    <row r="22" spans="1:15" ht="13.5" thickBot="1">
      <c r="A22" s="182">
        <v>14</v>
      </c>
      <c r="B22" s="23"/>
      <c r="C22" s="17"/>
      <c r="D22" s="20"/>
      <c r="E22" s="22"/>
      <c r="F22" s="180"/>
      <c r="G22"/>
      <c r="H22"/>
      <c r="I22"/>
      <c r="J22"/>
      <c r="K22"/>
      <c r="L22"/>
      <c r="M22"/>
      <c r="N22"/>
      <c r="O22"/>
    </row>
    <row r="23" spans="1:15" ht="13.5" thickBot="1">
      <c r="A23" s="182">
        <v>15</v>
      </c>
      <c r="B23" s="23"/>
      <c r="C23" s="17"/>
      <c r="D23" s="20"/>
      <c r="E23" s="22"/>
      <c r="F23" s="180"/>
      <c r="G23"/>
      <c r="H23"/>
      <c r="I23"/>
      <c r="J23"/>
      <c r="K23"/>
      <c r="L23"/>
      <c r="M23"/>
      <c r="N23"/>
      <c r="O23"/>
    </row>
    <row r="24" spans="1:15" ht="13.5" thickBot="1">
      <c r="A24" s="182">
        <v>16</v>
      </c>
      <c r="B24" s="23"/>
      <c r="C24" s="17"/>
      <c r="D24" s="20"/>
      <c r="E24" s="22"/>
      <c r="F24" s="180"/>
      <c r="G24"/>
      <c r="H24"/>
      <c r="I24"/>
      <c r="J24"/>
      <c r="K24"/>
      <c r="L24"/>
      <c r="M24"/>
      <c r="N24"/>
      <c r="O24"/>
    </row>
    <row r="25" spans="1:15" ht="13.5" thickBot="1">
      <c r="A25" s="182">
        <v>17</v>
      </c>
      <c r="B25" s="23"/>
      <c r="C25" s="17"/>
      <c r="D25" s="20"/>
      <c r="E25" s="22"/>
      <c r="F25" s="180"/>
      <c r="G25"/>
      <c r="H25"/>
      <c r="I25"/>
      <c r="J25"/>
      <c r="K25"/>
      <c r="L25"/>
      <c r="M25"/>
      <c r="N25"/>
      <c r="O25"/>
    </row>
    <row r="26" spans="1:15" ht="13.5" thickBot="1">
      <c r="A26" s="182">
        <v>18</v>
      </c>
      <c r="B26" s="23"/>
      <c r="C26" s="17"/>
      <c r="D26" s="20"/>
      <c r="E26" s="22"/>
      <c r="F26" s="180"/>
      <c r="G26"/>
      <c r="H26"/>
      <c r="I26"/>
      <c r="J26"/>
      <c r="K26"/>
      <c r="L26"/>
      <c r="M26"/>
      <c r="N26"/>
      <c r="O26"/>
    </row>
    <row r="27" spans="1:15" ht="13.5" thickBot="1">
      <c r="A27" s="182">
        <v>19</v>
      </c>
      <c r="B27" s="23"/>
      <c r="C27" s="17"/>
      <c r="D27" s="20"/>
      <c r="E27" s="22"/>
      <c r="F27" s="180"/>
      <c r="G27"/>
      <c r="H27"/>
      <c r="I27"/>
      <c r="J27"/>
      <c r="K27"/>
      <c r="L27"/>
      <c r="M27"/>
      <c r="N27"/>
      <c r="O27"/>
    </row>
    <row r="28" spans="1:15" ht="13.5" thickBot="1">
      <c r="A28" s="183" t="s">
        <v>44</v>
      </c>
      <c r="B28" s="7"/>
      <c r="C28" s="6"/>
      <c r="D28" s="24">
        <f>SUM(D9:D27)</f>
        <v>24795</v>
      </c>
      <c r="E28" s="184"/>
      <c r="F28" s="185"/>
      <c r="G28"/>
      <c r="H28"/>
      <c r="I28"/>
      <c r="J28"/>
      <c r="K28"/>
      <c r="L28"/>
      <c r="M28"/>
      <c r="N28"/>
      <c r="O28"/>
    </row>
    <row r="29" spans="1:15" ht="12.75">
      <c r="A29" s="186"/>
      <c r="B29" s="187"/>
      <c r="C29" s="188"/>
      <c r="D29" s="189"/>
      <c r="E29" s="172"/>
      <c r="F29" s="172"/>
      <c r="G29" s="138"/>
      <c r="H29"/>
      <c r="I29"/>
      <c r="J29"/>
      <c r="K29"/>
      <c r="L29"/>
      <c r="M29"/>
      <c r="N29"/>
      <c r="O29"/>
    </row>
    <row r="30" spans="1:15" ht="12.75">
      <c r="A30" s="135"/>
      <c r="B30" s="190"/>
      <c r="C30" s="152"/>
      <c r="D30" s="162" t="s">
        <v>137</v>
      </c>
      <c r="E30" s="162"/>
      <c r="F30" s="162"/>
      <c r="G30" s="193"/>
      <c r="H30"/>
      <c r="I30"/>
      <c r="J30"/>
      <c r="K30"/>
      <c r="L30"/>
      <c r="M30"/>
      <c r="N30"/>
      <c r="O30"/>
    </row>
    <row r="31" spans="1:15" ht="12.75">
      <c r="A31" s="138"/>
      <c r="B31" s="139"/>
      <c r="C31" s="152"/>
      <c r="D31" s="162" t="s">
        <v>138</v>
      </c>
      <c r="E31" s="162"/>
      <c r="F31" s="162"/>
      <c r="G31" s="193"/>
      <c r="H31"/>
      <c r="I31"/>
      <c r="J31"/>
      <c r="K31"/>
      <c r="L31"/>
      <c r="M31"/>
      <c r="N31"/>
      <c r="O31"/>
    </row>
    <row r="32" spans="1:8" ht="12.75">
      <c r="A32" s="140"/>
      <c r="B32" s="141"/>
      <c r="C32" s="141"/>
      <c r="D32" s="141"/>
      <c r="E32" s="141"/>
      <c r="F32" s="14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</sheetData>
  <mergeCells count="6">
    <mergeCell ref="A1:C1"/>
    <mergeCell ref="A2:F2"/>
    <mergeCell ref="B7:B8"/>
    <mergeCell ref="C7:C8"/>
    <mergeCell ref="D7:D8"/>
    <mergeCell ref="A4:F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G7" sqref="G7:K7"/>
    </sheetView>
  </sheetViews>
  <sheetFormatPr defaultColWidth="13.28125" defaultRowHeight="12.75"/>
  <cols>
    <col min="1" max="1" width="6.28125" style="89" customWidth="1"/>
    <col min="2" max="2" width="9.421875" style="89" customWidth="1"/>
    <col min="3" max="3" width="14.00390625" style="89" customWidth="1"/>
    <col min="4" max="4" width="12.8515625" style="89" customWidth="1"/>
    <col min="5" max="5" width="11.421875" style="89" customWidth="1"/>
    <col min="6" max="6" width="8.8515625" style="89" customWidth="1"/>
    <col min="7" max="7" width="9.8515625" style="89" customWidth="1"/>
    <col min="8" max="8" width="11.8515625" style="89" customWidth="1"/>
    <col min="9" max="9" width="12.00390625" style="89" customWidth="1"/>
    <col min="10" max="10" width="12.57421875" style="89" customWidth="1"/>
    <col min="11" max="11" width="26.28125" style="89" customWidth="1"/>
    <col min="12" max="16384" width="14.00390625" style="89" customWidth="1"/>
  </cols>
  <sheetData>
    <row r="1" spans="1:11" ht="20.25" thickBot="1">
      <c r="A1" s="197"/>
      <c r="B1" s="392" t="s">
        <v>0</v>
      </c>
      <c r="C1" s="392"/>
      <c r="D1" s="393" t="s">
        <v>64</v>
      </c>
      <c r="E1" s="393"/>
      <c r="F1" s="393"/>
      <c r="G1" s="393"/>
      <c r="H1" s="393"/>
      <c r="I1" s="259" t="s">
        <v>94</v>
      </c>
      <c r="J1" s="198"/>
      <c r="K1" s="199"/>
    </row>
    <row r="2" spans="1:11" ht="12">
      <c r="A2" s="200"/>
      <c r="B2" s="195"/>
      <c r="C2" s="195"/>
      <c r="D2" s="394" t="s">
        <v>51</v>
      </c>
      <c r="E2" s="394"/>
      <c r="F2" s="394"/>
      <c r="G2" s="394"/>
      <c r="H2" s="195"/>
      <c r="I2" s="196"/>
      <c r="J2" s="195"/>
      <c r="K2" s="201"/>
    </row>
    <row r="3" spans="1:11" ht="12">
      <c r="A3" s="200"/>
      <c r="B3" s="195"/>
      <c r="C3" s="195"/>
      <c r="D3" s="395" t="s">
        <v>52</v>
      </c>
      <c r="E3" s="395"/>
      <c r="F3" s="395"/>
      <c r="G3" s="395"/>
      <c r="H3" s="195"/>
      <c r="I3" s="196"/>
      <c r="J3" s="195"/>
      <c r="K3" s="201"/>
    </row>
    <row r="4" spans="1:11" s="205" customFormat="1" ht="15.75">
      <c r="A4" s="260" t="s">
        <v>109</v>
      </c>
      <c r="B4" s="204"/>
      <c r="C4" s="204"/>
      <c r="D4" s="203"/>
      <c r="E4" s="203"/>
      <c r="F4" s="203"/>
      <c r="G4" s="203"/>
      <c r="H4" s="203"/>
      <c r="I4" s="203"/>
      <c r="J4" s="203"/>
      <c r="K4" s="261"/>
    </row>
    <row r="5" spans="1:11" s="205" customFormat="1" ht="15.75">
      <c r="A5" s="262" t="s">
        <v>26</v>
      </c>
      <c r="B5" s="204"/>
      <c r="C5" s="204"/>
      <c r="D5" s="204"/>
      <c r="E5" s="204"/>
      <c r="F5" s="204"/>
      <c r="G5" s="204"/>
      <c r="H5" s="204"/>
      <c r="I5" s="204"/>
      <c r="J5" s="204"/>
      <c r="K5" s="261"/>
    </row>
    <row r="6" spans="1:11" s="195" customFormat="1" ht="19.5">
      <c r="A6" s="263" t="s">
        <v>62</v>
      </c>
      <c r="B6" s="206"/>
      <c r="C6" s="206"/>
      <c r="D6" s="203"/>
      <c r="E6" s="202"/>
      <c r="F6" s="202"/>
      <c r="G6" s="202"/>
      <c r="H6" s="202"/>
      <c r="I6" s="202"/>
      <c r="J6" s="202"/>
      <c r="K6" s="201"/>
    </row>
    <row r="7" spans="1:11" ht="16.5" customHeight="1">
      <c r="A7" s="389" t="s">
        <v>110</v>
      </c>
      <c r="B7" s="390"/>
      <c r="C7" s="390"/>
      <c r="D7" s="390"/>
      <c r="E7" s="390"/>
      <c r="F7" s="391"/>
      <c r="G7" s="389" t="s">
        <v>111</v>
      </c>
      <c r="H7" s="390"/>
      <c r="I7" s="390"/>
      <c r="J7" s="390"/>
      <c r="K7" s="391"/>
    </row>
    <row r="8" spans="1:11" s="207" customFormat="1" ht="12.75" thickBot="1">
      <c r="A8" s="264"/>
      <c r="B8" s="238"/>
      <c r="C8" s="238"/>
      <c r="D8" s="265" t="s">
        <v>27</v>
      </c>
      <c r="E8" s="196"/>
      <c r="F8" s="196"/>
      <c r="G8" s="238"/>
      <c r="H8" s="208">
        <v>38352</v>
      </c>
      <c r="I8" s="238"/>
      <c r="J8" s="238"/>
      <c r="K8" s="244"/>
    </row>
    <row r="9" spans="1:11" s="207" customFormat="1" ht="12.75" thickBot="1">
      <c r="A9" s="266" t="s">
        <v>28</v>
      </c>
      <c r="B9" s="382" t="s">
        <v>29</v>
      </c>
      <c r="C9" s="382" t="s">
        <v>30</v>
      </c>
      <c r="D9" s="382" t="s">
        <v>31</v>
      </c>
      <c r="E9" s="209" t="s">
        <v>32</v>
      </c>
      <c r="F9" s="210" t="s">
        <v>33</v>
      </c>
      <c r="G9" s="210" t="s">
        <v>34</v>
      </c>
      <c r="H9" s="210" t="s">
        <v>35</v>
      </c>
      <c r="I9" s="210" t="s">
        <v>36</v>
      </c>
      <c r="J9" s="211" t="s">
        <v>37</v>
      </c>
      <c r="K9" s="381" t="s">
        <v>14</v>
      </c>
    </row>
    <row r="10" spans="1:11" s="207" customFormat="1" ht="12.75" thickBot="1">
      <c r="A10" s="267" t="s">
        <v>16</v>
      </c>
      <c r="B10" s="383"/>
      <c r="C10" s="383"/>
      <c r="D10" s="383"/>
      <c r="E10" s="213" t="s">
        <v>38</v>
      </c>
      <c r="F10" s="214" t="s">
        <v>39</v>
      </c>
      <c r="G10" s="214" t="s">
        <v>40</v>
      </c>
      <c r="H10" s="214" t="s">
        <v>41</v>
      </c>
      <c r="I10" s="214" t="s">
        <v>42</v>
      </c>
      <c r="J10" s="215" t="s">
        <v>43</v>
      </c>
      <c r="K10" s="381"/>
    </row>
    <row r="11" spans="1:11" s="207" customFormat="1" ht="13.5" thickBot="1">
      <c r="A11" s="268">
        <v>1</v>
      </c>
      <c r="B11" s="217" t="s">
        <v>74</v>
      </c>
      <c r="C11" s="218" t="s">
        <v>77</v>
      </c>
      <c r="D11" s="218">
        <v>3700</v>
      </c>
      <c r="E11" s="219">
        <v>38362</v>
      </c>
      <c r="F11" s="220">
        <v>0.8</v>
      </c>
      <c r="G11" s="221">
        <f aca="true" t="shared" si="0" ref="G11:G16">IF((E11-$H$8&gt;0),E11-$H$8,0)</f>
        <v>10</v>
      </c>
      <c r="H11" s="222">
        <f aca="true" t="shared" si="1" ref="H11:H16">D11</f>
        <v>3700</v>
      </c>
      <c r="I11" s="222">
        <f aca="true" t="shared" si="2" ref="I11:I16">IF(D11&gt;0,(ROUND(((H11/(1+F11/100)^(G11/30))),2)),0)</f>
        <v>3690.19</v>
      </c>
      <c r="J11" s="223">
        <f aca="true" t="shared" si="3" ref="J11:J16">(H11-I11)</f>
        <v>9.809999999999945</v>
      </c>
      <c r="K11" s="212"/>
    </row>
    <row r="12" spans="1:11" s="207" customFormat="1" ht="13.5" thickBot="1">
      <c r="A12" s="268">
        <v>2</v>
      </c>
      <c r="B12" s="217" t="s">
        <v>74</v>
      </c>
      <c r="C12" s="218" t="s">
        <v>78</v>
      </c>
      <c r="D12" s="218">
        <v>3700</v>
      </c>
      <c r="E12" s="219">
        <v>38393</v>
      </c>
      <c r="F12" s="224">
        <v>0.8</v>
      </c>
      <c r="G12" s="221">
        <f t="shared" si="0"/>
        <v>41</v>
      </c>
      <c r="H12" s="225">
        <f t="shared" si="1"/>
        <v>3700</v>
      </c>
      <c r="I12" s="225">
        <f t="shared" si="2"/>
        <v>3659.93</v>
      </c>
      <c r="J12" s="226">
        <f t="shared" si="3"/>
        <v>40.070000000000164</v>
      </c>
      <c r="K12" s="212"/>
    </row>
    <row r="13" spans="1:11" s="207" customFormat="1" ht="13.5" thickBot="1">
      <c r="A13" s="268">
        <v>3</v>
      </c>
      <c r="B13" s="217" t="s">
        <v>74</v>
      </c>
      <c r="C13" s="218" t="s">
        <v>79</v>
      </c>
      <c r="D13" s="218">
        <v>3700</v>
      </c>
      <c r="E13" s="219">
        <v>38421</v>
      </c>
      <c r="F13" s="224">
        <v>0.8</v>
      </c>
      <c r="G13" s="221">
        <f t="shared" si="0"/>
        <v>69</v>
      </c>
      <c r="H13" s="225">
        <f t="shared" si="1"/>
        <v>3700</v>
      </c>
      <c r="I13" s="225">
        <f t="shared" si="2"/>
        <v>3632.81</v>
      </c>
      <c r="J13" s="226">
        <f t="shared" si="3"/>
        <v>67.19000000000005</v>
      </c>
      <c r="K13" s="212"/>
    </row>
    <row r="14" spans="1:11" s="207" customFormat="1" ht="13.5" thickBot="1">
      <c r="A14" s="268">
        <v>4</v>
      </c>
      <c r="B14" s="227" t="s">
        <v>75</v>
      </c>
      <c r="C14" s="216" t="s">
        <v>80</v>
      </c>
      <c r="D14" s="220">
        <v>5000</v>
      </c>
      <c r="E14" s="219">
        <v>38388</v>
      </c>
      <c r="F14" s="224">
        <v>1</v>
      </c>
      <c r="G14" s="221">
        <f t="shared" si="0"/>
        <v>36</v>
      </c>
      <c r="H14" s="225">
        <f t="shared" si="1"/>
        <v>5000</v>
      </c>
      <c r="I14" s="225">
        <f t="shared" si="2"/>
        <v>4940.65</v>
      </c>
      <c r="J14" s="226">
        <f t="shared" si="3"/>
        <v>59.350000000000364</v>
      </c>
      <c r="K14" s="212"/>
    </row>
    <row r="15" spans="1:11" s="207" customFormat="1" ht="13.5" thickBot="1">
      <c r="A15" s="268">
        <v>5</v>
      </c>
      <c r="B15" s="227" t="s">
        <v>75</v>
      </c>
      <c r="C15" s="216" t="s">
        <v>81</v>
      </c>
      <c r="D15" s="220">
        <v>3695</v>
      </c>
      <c r="E15" s="269">
        <v>38416</v>
      </c>
      <c r="F15" s="224">
        <v>1</v>
      </c>
      <c r="G15" s="221">
        <f t="shared" si="0"/>
        <v>64</v>
      </c>
      <c r="H15" s="225">
        <f t="shared" si="1"/>
        <v>3695</v>
      </c>
      <c r="I15" s="225">
        <f t="shared" si="2"/>
        <v>3617.39</v>
      </c>
      <c r="J15" s="226">
        <f t="shared" si="3"/>
        <v>77.61000000000013</v>
      </c>
      <c r="K15" s="212"/>
    </row>
    <row r="16" spans="1:11" s="207" customFormat="1" ht="52.5" customHeight="1" thickBot="1">
      <c r="A16" s="270" t="s">
        <v>112</v>
      </c>
      <c r="B16" s="228" t="s">
        <v>83</v>
      </c>
      <c r="C16" s="229" t="s">
        <v>82</v>
      </c>
      <c r="D16" s="230">
        <v>3700</v>
      </c>
      <c r="E16" s="231">
        <v>38411</v>
      </c>
      <c r="F16" s="232">
        <v>1</v>
      </c>
      <c r="G16" s="221">
        <f t="shared" si="0"/>
        <v>59</v>
      </c>
      <c r="H16" s="257">
        <f t="shared" si="1"/>
        <v>3700</v>
      </c>
      <c r="I16" s="225">
        <f t="shared" si="2"/>
        <v>3628.3</v>
      </c>
      <c r="J16" s="226">
        <f t="shared" si="3"/>
        <v>71.69999999999982</v>
      </c>
      <c r="K16" s="233" t="s">
        <v>84</v>
      </c>
    </row>
    <row r="17" spans="1:11" s="207" customFormat="1" ht="16.5" thickBot="1">
      <c r="A17" s="271" t="s">
        <v>44</v>
      </c>
      <c r="B17" s="385" t="s">
        <v>54</v>
      </c>
      <c r="C17" s="386"/>
      <c r="D17" s="283">
        <f>SUM(D11:D16)</f>
        <v>23495</v>
      </c>
      <c r="E17" s="272" t="s">
        <v>117</v>
      </c>
      <c r="F17" s="234"/>
      <c r="G17" s="235"/>
      <c r="H17" s="281">
        <f>SUM(H11:H16)</f>
        <v>23495</v>
      </c>
      <c r="I17" s="282">
        <f>SUM(I11:I16)</f>
        <v>23169.27</v>
      </c>
      <c r="J17" s="283">
        <f>SUM(J11:J16)</f>
        <v>325.7300000000005</v>
      </c>
      <c r="K17" s="244"/>
    </row>
    <row r="18" spans="1:11" s="207" customFormat="1" ht="25.5" customHeight="1" thickBot="1">
      <c r="A18" s="243"/>
      <c r="B18" s="387" t="s">
        <v>92</v>
      </c>
      <c r="C18" s="388"/>
      <c r="D18" s="230">
        <f>-3700+5000</f>
        <v>1300</v>
      </c>
      <c r="E18" s="273" t="s">
        <v>113</v>
      </c>
      <c r="F18" s="236"/>
      <c r="G18" s="236"/>
      <c r="H18" s="237"/>
      <c r="I18" s="237"/>
      <c r="J18" s="237"/>
      <c r="K18" s="244"/>
    </row>
    <row r="19" spans="1:11" s="207" customFormat="1" ht="16.5" thickBot="1">
      <c r="A19" s="243"/>
      <c r="B19" s="385" t="s">
        <v>55</v>
      </c>
      <c r="C19" s="386"/>
      <c r="D19" s="283">
        <f>D17+D18</f>
        <v>24795</v>
      </c>
      <c r="E19" s="274" t="s">
        <v>61</v>
      </c>
      <c r="F19" s="384"/>
      <c r="G19" s="384"/>
      <c r="H19" s="237"/>
      <c r="I19" s="237"/>
      <c r="J19" s="237"/>
      <c r="K19" s="244"/>
    </row>
    <row r="20" spans="1:11" s="207" customFormat="1" ht="12">
      <c r="A20" s="243"/>
      <c r="B20" s="196"/>
      <c r="C20" s="196"/>
      <c r="D20" s="237"/>
      <c r="E20" s="238"/>
      <c r="F20" s="384"/>
      <c r="G20" s="384"/>
      <c r="H20" s="237"/>
      <c r="I20" s="237"/>
      <c r="J20" s="237"/>
      <c r="K20" s="244"/>
    </row>
    <row r="21" spans="1:11" s="207" customFormat="1" ht="15.75">
      <c r="A21" s="275" t="s">
        <v>114</v>
      </c>
      <c r="B21" s="196"/>
      <c r="C21" s="196"/>
      <c r="D21" s="237"/>
      <c r="E21" s="238"/>
      <c r="F21" s="238"/>
      <c r="G21" s="196"/>
      <c r="H21" s="237"/>
      <c r="I21" s="237"/>
      <c r="J21" s="237"/>
      <c r="K21" s="244"/>
    </row>
    <row r="22" spans="1:11" s="207" customFormat="1" ht="12">
      <c r="A22" s="243"/>
      <c r="B22" s="196"/>
      <c r="C22" s="196"/>
      <c r="D22" s="237"/>
      <c r="E22" s="238"/>
      <c r="F22" s="238"/>
      <c r="G22" s="196"/>
      <c r="H22" s="276"/>
      <c r="I22" s="276"/>
      <c r="J22" s="276"/>
      <c r="K22" s="244"/>
    </row>
    <row r="23" spans="1:11" s="207" customFormat="1" ht="12">
      <c r="A23" s="239" t="s">
        <v>45</v>
      </c>
      <c r="B23" s="240"/>
      <c r="C23" s="240"/>
      <c r="D23" s="241"/>
      <c r="E23" s="242">
        <f>H17</f>
        <v>23495</v>
      </c>
      <c r="F23" s="196"/>
      <c r="G23" s="196"/>
      <c r="H23" s="196"/>
      <c r="I23" s="196"/>
      <c r="J23" s="196"/>
      <c r="K23" s="244"/>
    </row>
    <row r="24" spans="1:11" s="207" customFormat="1" ht="12.75" thickBot="1">
      <c r="A24" s="243" t="s">
        <v>46</v>
      </c>
      <c r="B24" s="196"/>
      <c r="C24" s="196"/>
      <c r="D24" s="244"/>
      <c r="E24" s="245">
        <f>I17</f>
        <v>23169.27</v>
      </c>
      <c r="F24" s="196"/>
      <c r="G24" s="196"/>
      <c r="H24" s="196"/>
      <c r="I24" s="196"/>
      <c r="J24" s="196"/>
      <c r="K24" s="244"/>
    </row>
    <row r="25" spans="1:11" s="207" customFormat="1" ht="12">
      <c r="A25" s="243" t="s">
        <v>47</v>
      </c>
      <c r="B25" s="196"/>
      <c r="C25" s="196"/>
      <c r="D25" s="244"/>
      <c r="E25" s="246">
        <f>E23-E24</f>
        <v>325.72999999999956</v>
      </c>
      <c r="F25" s="274"/>
      <c r="G25" s="196"/>
      <c r="H25" s="196"/>
      <c r="I25" s="196"/>
      <c r="J25" s="196"/>
      <c r="K25" s="244"/>
    </row>
    <row r="26" spans="1:11" s="207" customFormat="1" ht="12">
      <c r="A26" s="243" t="s">
        <v>48</v>
      </c>
      <c r="B26" s="196"/>
      <c r="C26" s="196"/>
      <c r="D26" s="244"/>
      <c r="E26" s="247">
        <v>3810</v>
      </c>
      <c r="F26" s="274" t="s">
        <v>61</v>
      </c>
      <c r="G26" s="196"/>
      <c r="H26" s="196"/>
      <c r="I26" s="196"/>
      <c r="J26" s="196"/>
      <c r="K26" s="244"/>
    </row>
    <row r="27" spans="1:11" s="207" customFormat="1" ht="16.5" thickBot="1">
      <c r="A27" s="248" t="s">
        <v>49</v>
      </c>
      <c r="B27" s="249"/>
      <c r="C27" s="249"/>
      <c r="D27" s="250"/>
      <c r="E27" s="251">
        <f>E25-E26</f>
        <v>-3484.2700000000004</v>
      </c>
      <c r="F27" s="277" t="s">
        <v>115</v>
      </c>
      <c r="G27" s="196"/>
      <c r="H27" s="196"/>
      <c r="I27" s="196"/>
      <c r="J27" s="196"/>
      <c r="K27" s="244"/>
    </row>
    <row r="28" spans="1:11" s="207" customFormat="1" ht="12.75" thickTop="1">
      <c r="A28" s="378"/>
      <c r="B28" s="379"/>
      <c r="C28" s="380"/>
      <c r="D28" s="252"/>
      <c r="E28" s="253"/>
      <c r="F28" s="196"/>
      <c r="G28" s="196"/>
      <c r="H28" s="196"/>
      <c r="I28" s="196"/>
      <c r="J28" s="196"/>
      <c r="K28" s="244"/>
    </row>
    <row r="29" spans="1:11" s="207" customFormat="1" ht="12">
      <c r="A29" s="243" t="str">
        <f>IF(E27&lt;=0,"RFT-INT.GENERADOS POR PASIVOS","INT-S/PASIVOS A DEVENGAR-PROVEEDORES")</f>
        <v>RFT-INT.GENERADOS POR PASIVOS</v>
      </c>
      <c r="B29" s="196"/>
      <c r="C29" s="244"/>
      <c r="D29" s="254">
        <f>ABS(E27)</f>
        <v>3484.2700000000004</v>
      </c>
      <c r="E29" s="253"/>
      <c r="F29" s="196"/>
      <c r="G29" s="196"/>
      <c r="H29" s="196"/>
      <c r="I29" s="196"/>
      <c r="J29" s="196"/>
      <c r="K29" s="244"/>
    </row>
    <row r="30" spans="1:11" s="207" customFormat="1" ht="12.75">
      <c r="A30" s="243"/>
      <c r="B30" s="196" t="str">
        <f>IF(E27&gt;0,"RFT-INT.GENERADOS POR PAS","INT-S/PASIVOS A DEVENGAR-PROVEEDORES-")</f>
        <v>INT-S/PASIVOS A DEVENGAR-PROVEEDORES-</v>
      </c>
      <c r="C30" s="244"/>
      <c r="D30" s="253"/>
      <c r="E30" s="279">
        <f>ABS(E27)</f>
        <v>3484.2700000000004</v>
      </c>
      <c r="F30" s="243"/>
      <c r="G30" s="196"/>
      <c r="H30" s="196"/>
      <c r="I30" s="196"/>
      <c r="J30" s="162" t="s">
        <v>137</v>
      </c>
      <c r="K30" s="244"/>
    </row>
    <row r="31" spans="1:11" s="207" customFormat="1" ht="12.75">
      <c r="A31" s="248"/>
      <c r="B31" s="249"/>
      <c r="C31" s="249"/>
      <c r="D31" s="278"/>
      <c r="E31" s="280"/>
      <c r="F31" s="243"/>
      <c r="G31" s="196"/>
      <c r="H31" s="196"/>
      <c r="I31" s="196"/>
      <c r="J31" s="162" t="s">
        <v>138</v>
      </c>
      <c r="K31" s="244"/>
    </row>
    <row r="32" spans="1:11" s="207" customFormat="1" ht="12">
      <c r="A32" s="243"/>
      <c r="B32" s="196"/>
      <c r="C32" s="196"/>
      <c r="D32" s="256"/>
      <c r="E32" s="255"/>
      <c r="F32" s="196"/>
      <c r="G32" s="196"/>
      <c r="H32" s="196"/>
      <c r="I32" s="196"/>
      <c r="J32" s="196"/>
      <c r="K32" s="244"/>
    </row>
    <row r="33" spans="1:11" s="207" customFormat="1" ht="12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50"/>
    </row>
    <row r="34" s="207" customFormat="1" ht="12"/>
    <row r="35" s="207" customFormat="1" ht="12"/>
    <row r="36" s="207" customFormat="1" ht="12"/>
    <row r="37" s="207" customFormat="1" ht="12"/>
    <row r="38" s="207" customFormat="1" ht="12"/>
    <row r="39" s="207" customFormat="1" ht="12"/>
    <row r="40" s="207" customFormat="1" ht="12"/>
    <row r="41" s="207" customFormat="1" ht="12"/>
  </sheetData>
  <mergeCells count="16">
    <mergeCell ref="A7:F7"/>
    <mergeCell ref="G7:K7"/>
    <mergeCell ref="B1:C1"/>
    <mergeCell ref="D1:H1"/>
    <mergeCell ref="D2:G2"/>
    <mergeCell ref="D3:G3"/>
    <mergeCell ref="A28:C28"/>
    <mergeCell ref="K9:K10"/>
    <mergeCell ref="B9:B10"/>
    <mergeCell ref="C9:C10"/>
    <mergeCell ref="D9:D10"/>
    <mergeCell ref="F20:G20"/>
    <mergeCell ref="B17:C17"/>
    <mergeCell ref="B18:C18"/>
    <mergeCell ref="B19:C19"/>
    <mergeCell ref="F19:G19"/>
  </mergeCells>
  <printOptions/>
  <pageMargins left="0.75" right="0.75" top="1" bottom="1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A1" sqref="A1:B1"/>
    </sheetView>
  </sheetViews>
  <sheetFormatPr defaultColWidth="13.28125" defaultRowHeight="12.75"/>
  <cols>
    <col min="1" max="1" width="5.28125" style="1" customWidth="1"/>
    <col min="2" max="2" width="21.00390625" style="2" customWidth="1"/>
    <col min="3" max="3" width="16.00390625" style="1" customWidth="1"/>
    <col min="4" max="4" width="17.00390625" style="1" bestFit="1" customWidth="1"/>
    <col min="5" max="5" width="16.8515625" style="1" customWidth="1"/>
    <col min="6" max="6" width="10.140625" style="1" customWidth="1"/>
    <col min="7" max="7" width="13.28125" style="1" customWidth="1"/>
    <col min="8" max="8" width="15.57421875" style="1" customWidth="1"/>
    <col min="9" max="9" width="17.28125" style="1" customWidth="1"/>
    <col min="10" max="10" width="20.00390625" style="1" customWidth="1"/>
    <col min="11" max="16384" width="13.28125" style="1" customWidth="1"/>
  </cols>
  <sheetData>
    <row r="1" spans="1:6" ht="12.75">
      <c r="A1" s="392" t="s">
        <v>0</v>
      </c>
      <c r="B1" s="392"/>
      <c r="C1" s="166"/>
      <c r="D1" s="166"/>
      <c r="E1" s="166"/>
      <c r="F1" s="286"/>
    </row>
    <row r="2" spans="1:6" ht="12.75">
      <c r="A2" s="135"/>
      <c r="B2" s="190"/>
      <c r="C2" s="136"/>
      <c r="D2" s="136"/>
      <c r="E2" s="136"/>
      <c r="F2" s="287"/>
    </row>
    <row r="3" spans="1:6" ht="19.5">
      <c r="A3" s="396" t="s">
        <v>50</v>
      </c>
      <c r="B3" s="397"/>
      <c r="C3" s="398"/>
      <c r="D3" s="136"/>
      <c r="E3" s="136"/>
      <c r="F3" s="143" t="s">
        <v>95</v>
      </c>
    </row>
    <row r="4" spans="1:6" ht="18">
      <c r="A4" s="355" t="s">
        <v>53</v>
      </c>
      <c r="B4" s="356"/>
      <c r="C4" s="356"/>
      <c r="D4" s="356"/>
      <c r="E4" s="356"/>
      <c r="F4" s="347"/>
    </row>
    <row r="5" spans="1:6" ht="12.75">
      <c r="A5" s="138"/>
      <c r="B5" s="139"/>
      <c r="C5" s="139"/>
      <c r="D5" s="139"/>
      <c r="E5" s="139"/>
      <c r="F5" s="137"/>
    </row>
    <row r="6" spans="1:10" s="3" customFormat="1" ht="19.5">
      <c r="A6" s="399" t="s">
        <v>63</v>
      </c>
      <c r="B6" s="400"/>
      <c r="C6" s="400"/>
      <c r="D6" s="400"/>
      <c r="E6" s="400"/>
      <c r="F6" s="401"/>
      <c r="G6" s="8"/>
      <c r="H6" s="8"/>
      <c r="I6" s="4"/>
      <c r="J6" s="4"/>
    </row>
    <row r="7" spans="1:10" s="3" customFormat="1" ht="12.75">
      <c r="A7" s="168"/>
      <c r="B7" s="169"/>
      <c r="C7" s="8"/>
      <c r="D7" s="139"/>
      <c r="E7" s="139"/>
      <c r="F7" s="137"/>
      <c r="G7"/>
      <c r="H7"/>
      <c r="I7" s="4"/>
      <c r="J7" s="4"/>
    </row>
    <row r="8" spans="1:10" ht="12.75">
      <c r="A8" s="170"/>
      <c r="B8" s="171"/>
      <c r="C8" s="172"/>
      <c r="D8" s="172"/>
      <c r="E8" s="172"/>
      <c r="F8" s="173"/>
      <c r="G8" s="5"/>
      <c r="H8" s="5"/>
      <c r="I8" s="5"/>
      <c r="J8" s="5"/>
    </row>
    <row r="9" spans="1:15" ht="12.75">
      <c r="A9" s="288" t="s">
        <v>28</v>
      </c>
      <c r="B9" s="402" t="s">
        <v>29</v>
      </c>
      <c r="C9" s="403" t="s">
        <v>30</v>
      </c>
      <c r="D9" s="404" t="s">
        <v>31</v>
      </c>
      <c r="E9" s="284" t="s">
        <v>32</v>
      </c>
      <c r="F9" s="289" t="s">
        <v>33</v>
      </c>
      <c r="G9"/>
      <c r="H9"/>
      <c r="I9"/>
      <c r="J9"/>
      <c r="K9"/>
      <c r="L9"/>
      <c r="M9"/>
      <c r="N9"/>
      <c r="O9"/>
    </row>
    <row r="10" spans="1:15" ht="12.75">
      <c r="A10" s="288" t="s">
        <v>16</v>
      </c>
      <c r="B10" s="402"/>
      <c r="C10" s="403"/>
      <c r="D10" s="404"/>
      <c r="E10" s="285" t="s">
        <v>38</v>
      </c>
      <c r="F10" s="289" t="s">
        <v>39</v>
      </c>
      <c r="G10"/>
      <c r="H10"/>
      <c r="I10"/>
      <c r="J10"/>
      <c r="K10"/>
      <c r="L10"/>
      <c r="M10"/>
      <c r="N10"/>
      <c r="O10"/>
    </row>
    <row r="11" spans="1:15" ht="12.75">
      <c r="A11" s="290">
        <v>1</v>
      </c>
      <c r="B11" s="291"/>
      <c r="C11" s="292"/>
      <c r="D11" s="292"/>
      <c r="E11" s="293"/>
      <c r="F11" s="292"/>
      <c r="G11"/>
      <c r="H11"/>
      <c r="I11"/>
      <c r="J11"/>
      <c r="K11"/>
      <c r="L11"/>
      <c r="M11"/>
      <c r="N11"/>
      <c r="O11"/>
    </row>
    <row r="12" spans="1:15" ht="12.75">
      <c r="A12" s="290">
        <v>2</v>
      </c>
      <c r="B12" s="291"/>
      <c r="C12" s="292"/>
      <c r="D12" s="292"/>
      <c r="E12" s="293"/>
      <c r="F12" s="294"/>
      <c r="G12"/>
      <c r="H12"/>
      <c r="I12"/>
      <c r="J12"/>
      <c r="K12"/>
      <c r="L12"/>
      <c r="M12"/>
      <c r="N12"/>
      <c r="O12"/>
    </row>
    <row r="13" spans="1:15" ht="12.75">
      <c r="A13" s="290">
        <v>3</v>
      </c>
      <c r="B13" s="291"/>
      <c r="C13" s="292"/>
      <c r="D13" s="292"/>
      <c r="E13" s="293"/>
      <c r="F13" s="294"/>
      <c r="G13"/>
      <c r="H13"/>
      <c r="I13"/>
      <c r="J13"/>
      <c r="K13"/>
      <c r="L13"/>
      <c r="M13"/>
      <c r="N13"/>
      <c r="O13"/>
    </row>
    <row r="14" spans="1:15" ht="12.75">
      <c r="A14" s="290">
        <v>4</v>
      </c>
      <c r="B14" s="295"/>
      <c r="C14" s="290"/>
      <c r="D14" s="292"/>
      <c r="E14" s="293"/>
      <c r="F14" s="294"/>
      <c r="G14"/>
      <c r="H14"/>
      <c r="I14"/>
      <c r="J14"/>
      <c r="K14"/>
      <c r="L14"/>
      <c r="M14"/>
      <c r="N14"/>
      <c r="O14"/>
    </row>
    <row r="15" spans="1:15" ht="12.75">
      <c r="A15" s="290">
        <v>5</v>
      </c>
      <c r="B15" s="295"/>
      <c r="C15" s="290"/>
      <c r="D15" s="292"/>
      <c r="E15" s="293"/>
      <c r="F15" s="294"/>
      <c r="G15"/>
      <c r="H15"/>
      <c r="I15"/>
      <c r="J15"/>
      <c r="K15"/>
      <c r="L15"/>
      <c r="M15"/>
      <c r="N15"/>
      <c r="O15"/>
    </row>
    <row r="16" spans="1:15" ht="12.75">
      <c r="A16" s="290">
        <v>6</v>
      </c>
      <c r="B16" s="295"/>
      <c r="C16" s="290"/>
      <c r="D16" s="292"/>
      <c r="E16" s="293"/>
      <c r="F16" s="294"/>
      <c r="G16"/>
      <c r="H16"/>
      <c r="I16"/>
      <c r="J16"/>
      <c r="K16"/>
      <c r="L16"/>
      <c r="M16"/>
      <c r="N16"/>
      <c r="O16"/>
    </row>
    <row r="17" spans="1:15" ht="12.75">
      <c r="A17" s="290">
        <v>7</v>
      </c>
      <c r="B17" s="295"/>
      <c r="C17" s="290"/>
      <c r="D17" s="292"/>
      <c r="E17" s="293"/>
      <c r="F17" s="294"/>
      <c r="G17"/>
      <c r="H17"/>
      <c r="I17"/>
      <c r="J17"/>
      <c r="K17"/>
      <c r="L17"/>
      <c r="M17"/>
      <c r="N17"/>
      <c r="O17"/>
    </row>
    <row r="18" spans="1:15" ht="12.75">
      <c r="A18" s="290">
        <v>8</v>
      </c>
      <c r="B18" s="295"/>
      <c r="C18" s="290"/>
      <c r="D18" s="292"/>
      <c r="E18" s="293"/>
      <c r="F18" s="294"/>
      <c r="G18"/>
      <c r="H18"/>
      <c r="I18"/>
      <c r="J18"/>
      <c r="K18"/>
      <c r="L18"/>
      <c r="M18"/>
      <c r="N18"/>
      <c r="O18"/>
    </row>
    <row r="19" spans="1:15" ht="12.75">
      <c r="A19" s="290">
        <v>9</v>
      </c>
      <c r="B19" s="295"/>
      <c r="C19" s="290"/>
      <c r="D19" s="292"/>
      <c r="E19" s="293"/>
      <c r="F19" s="294"/>
      <c r="G19"/>
      <c r="H19"/>
      <c r="I19"/>
      <c r="J19"/>
      <c r="K19"/>
      <c r="L19"/>
      <c r="M19"/>
      <c r="N19"/>
      <c r="O19"/>
    </row>
    <row r="20" spans="1:15" ht="12.75">
      <c r="A20" s="290">
        <v>10</v>
      </c>
      <c r="B20" s="295"/>
      <c r="C20" s="290"/>
      <c r="D20" s="292"/>
      <c r="E20" s="293"/>
      <c r="F20" s="294"/>
      <c r="G20"/>
      <c r="H20"/>
      <c r="I20"/>
      <c r="J20"/>
      <c r="K20"/>
      <c r="L20"/>
      <c r="M20"/>
      <c r="N20"/>
      <c r="O20"/>
    </row>
    <row r="21" spans="1:15" ht="12.75">
      <c r="A21" s="296">
        <v>11</v>
      </c>
      <c r="B21" s="297"/>
      <c r="C21" s="296"/>
      <c r="D21" s="292"/>
      <c r="E21" s="293"/>
      <c r="F21" s="294"/>
      <c r="G21"/>
      <c r="H21"/>
      <c r="I21"/>
      <c r="J21"/>
      <c r="K21"/>
      <c r="L21"/>
      <c r="M21"/>
      <c r="N21"/>
      <c r="O21"/>
    </row>
    <row r="22" spans="1:15" ht="12.75">
      <c r="A22" s="296">
        <v>12</v>
      </c>
      <c r="B22" s="297"/>
      <c r="C22" s="296"/>
      <c r="D22" s="292"/>
      <c r="E22" s="293"/>
      <c r="F22" s="294"/>
      <c r="G22"/>
      <c r="H22"/>
      <c r="I22"/>
      <c r="J22"/>
      <c r="K22"/>
      <c r="L22"/>
      <c r="M22"/>
      <c r="N22"/>
      <c r="O22"/>
    </row>
    <row r="23" spans="1:15" ht="12.75">
      <c r="A23" s="296">
        <v>13</v>
      </c>
      <c r="B23" s="297"/>
      <c r="C23" s="296"/>
      <c r="D23" s="292"/>
      <c r="E23" s="293"/>
      <c r="F23" s="294"/>
      <c r="G23"/>
      <c r="H23"/>
      <c r="I23"/>
      <c r="J23"/>
      <c r="K23"/>
      <c r="L23"/>
      <c r="M23"/>
      <c r="N23"/>
      <c r="O23"/>
    </row>
    <row r="24" spans="1:15" ht="12.75">
      <c r="A24" s="296">
        <v>14</v>
      </c>
      <c r="B24" s="297"/>
      <c r="C24" s="296"/>
      <c r="D24" s="292"/>
      <c r="E24" s="293"/>
      <c r="F24" s="294"/>
      <c r="G24"/>
      <c r="H24"/>
      <c r="I24"/>
      <c r="J24"/>
      <c r="K24"/>
      <c r="L24"/>
      <c r="M24"/>
      <c r="N24"/>
      <c r="O24"/>
    </row>
    <row r="25" spans="1:15" ht="12.75">
      <c r="A25" s="296">
        <v>15</v>
      </c>
      <c r="B25" s="297"/>
      <c r="C25" s="296"/>
      <c r="D25" s="292"/>
      <c r="E25" s="293"/>
      <c r="F25" s="294"/>
      <c r="G25"/>
      <c r="H25"/>
      <c r="I25"/>
      <c r="J25"/>
      <c r="K25"/>
      <c r="L25"/>
      <c r="M25"/>
      <c r="N25"/>
      <c r="O25"/>
    </row>
    <row r="26" spans="1:15" ht="12.75">
      <c r="A26" s="296">
        <v>16</v>
      </c>
      <c r="B26" s="297"/>
      <c r="C26" s="296"/>
      <c r="D26" s="292"/>
      <c r="E26" s="293"/>
      <c r="F26" s="294"/>
      <c r="G26"/>
      <c r="H26"/>
      <c r="I26"/>
      <c r="J26"/>
      <c r="K26"/>
      <c r="L26"/>
      <c r="M26"/>
      <c r="N26"/>
      <c r="O26"/>
    </row>
    <row r="27" spans="1:15" ht="12.75">
      <c r="A27" s="296">
        <v>17</v>
      </c>
      <c r="B27" s="297"/>
      <c r="C27" s="296"/>
      <c r="D27" s="292"/>
      <c r="E27" s="293"/>
      <c r="F27" s="294"/>
      <c r="G27"/>
      <c r="H27"/>
      <c r="I27"/>
      <c r="J27"/>
      <c r="K27"/>
      <c r="L27"/>
      <c r="M27"/>
      <c r="N27"/>
      <c r="O27"/>
    </row>
    <row r="28" spans="1:15" ht="12.75">
      <c r="A28" s="296">
        <v>18</v>
      </c>
      <c r="B28" s="297"/>
      <c r="C28" s="296"/>
      <c r="D28" s="292"/>
      <c r="E28" s="293"/>
      <c r="F28" s="294"/>
      <c r="G28"/>
      <c r="H28"/>
      <c r="I28"/>
      <c r="J28"/>
      <c r="K28"/>
      <c r="L28"/>
      <c r="M28"/>
      <c r="N28"/>
      <c r="O28"/>
    </row>
    <row r="29" spans="1:15" ht="12.75">
      <c r="A29" s="296">
        <v>19</v>
      </c>
      <c r="B29" s="297"/>
      <c r="C29" s="296"/>
      <c r="D29" s="292"/>
      <c r="E29" s="293"/>
      <c r="F29" s="294"/>
      <c r="G29"/>
      <c r="H29"/>
      <c r="I29"/>
      <c r="J29"/>
      <c r="K29"/>
      <c r="L29"/>
      <c r="M29"/>
      <c r="N29"/>
      <c r="O29"/>
    </row>
    <row r="30" spans="1:15" ht="12.75">
      <c r="A30" s="57" t="s">
        <v>44</v>
      </c>
      <c r="B30" s="298"/>
      <c r="C30" s="57"/>
      <c r="D30" s="299">
        <f>SUM(D11:D29)</f>
        <v>0</v>
      </c>
      <c r="E30" s="300"/>
      <c r="F30" s="300"/>
      <c r="G30"/>
      <c r="H30"/>
      <c r="I30"/>
      <c r="J30"/>
      <c r="K30"/>
      <c r="L30"/>
      <c r="M30"/>
      <c r="N30"/>
      <c r="O30"/>
    </row>
    <row r="31" spans="1:15" ht="12.75">
      <c r="A31" s="186"/>
      <c r="B31" s="187"/>
      <c r="C31" s="188"/>
      <c r="D31" s="189"/>
      <c r="E31" s="172"/>
      <c r="F31" s="173"/>
      <c r="G31"/>
      <c r="H31"/>
      <c r="I31"/>
      <c r="J31"/>
      <c r="K31"/>
      <c r="L31"/>
      <c r="M31"/>
      <c r="N31"/>
      <c r="O31"/>
    </row>
    <row r="32" spans="1:15" ht="12.75">
      <c r="A32" s="135"/>
      <c r="B32" s="190"/>
      <c r="C32" s="136"/>
      <c r="D32" s="162" t="s">
        <v>137</v>
      </c>
      <c r="E32" s="191"/>
      <c r="F32" s="192"/>
      <c r="G32"/>
      <c r="H32"/>
      <c r="I32"/>
      <c r="J32"/>
      <c r="K32"/>
      <c r="L32"/>
      <c r="M32"/>
      <c r="N32"/>
      <c r="O32"/>
    </row>
    <row r="33" spans="1:15" ht="12.75">
      <c r="A33" s="140"/>
      <c r="B33" s="141"/>
      <c r="C33" s="141"/>
      <c r="D33" s="162" t="s">
        <v>138</v>
      </c>
      <c r="E33" s="141"/>
      <c r="F33" s="142"/>
      <c r="G33"/>
      <c r="H33"/>
      <c r="I33"/>
      <c r="J33"/>
      <c r="K33"/>
      <c r="L33"/>
      <c r="M33"/>
      <c r="N33"/>
      <c r="O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</sheetData>
  <mergeCells count="7">
    <mergeCell ref="A1:B1"/>
    <mergeCell ref="A3:C3"/>
    <mergeCell ref="A6:F6"/>
    <mergeCell ref="B9:B10"/>
    <mergeCell ref="C9:C10"/>
    <mergeCell ref="D9:D10"/>
    <mergeCell ref="A4:F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3">
      <selection activeCell="I28" sqref="I28:J29"/>
    </sheetView>
  </sheetViews>
  <sheetFormatPr defaultColWidth="13.28125" defaultRowHeight="12.75"/>
  <cols>
    <col min="1" max="1" width="3.28125" style="207" customWidth="1"/>
    <col min="2" max="2" width="16.00390625" style="207" customWidth="1"/>
    <col min="3" max="3" width="13.8515625" style="207" customWidth="1"/>
    <col min="4" max="4" width="12.00390625" style="207" customWidth="1"/>
    <col min="5" max="5" width="12.140625" style="207" customWidth="1"/>
    <col min="6" max="6" width="10.28125" style="207" customWidth="1"/>
    <col min="7" max="7" width="9.00390625" style="207" customWidth="1"/>
    <col min="8" max="8" width="11.8515625" style="207" customWidth="1"/>
    <col min="9" max="9" width="11.421875" style="207" customWidth="1"/>
    <col min="10" max="10" width="10.8515625" style="207" customWidth="1"/>
    <col min="11" max="11" width="27.421875" style="207" customWidth="1"/>
    <col min="12" max="16384" width="14.00390625" style="207" customWidth="1"/>
  </cols>
  <sheetData>
    <row r="1" spans="1:11" ht="20.25" thickBot="1">
      <c r="A1" s="239"/>
      <c r="B1" s="379" t="s">
        <v>0</v>
      </c>
      <c r="C1" s="379"/>
      <c r="D1" s="407" t="s">
        <v>68</v>
      </c>
      <c r="E1" s="407"/>
      <c r="F1" s="407"/>
      <c r="G1" s="407"/>
      <c r="H1" s="407"/>
      <c r="I1" s="259" t="s">
        <v>96</v>
      </c>
      <c r="J1" s="240"/>
      <c r="K1" s="241"/>
    </row>
    <row r="2" spans="1:11" ht="12">
      <c r="A2" s="243"/>
      <c r="B2" s="196"/>
      <c r="C2" s="196"/>
      <c r="D2" s="381" t="s">
        <v>51</v>
      </c>
      <c r="E2" s="381"/>
      <c r="F2" s="381"/>
      <c r="G2" s="381"/>
      <c r="H2" s="196"/>
      <c r="I2" s="196"/>
      <c r="J2" s="196"/>
      <c r="K2" s="244"/>
    </row>
    <row r="3" spans="1:11" ht="12">
      <c r="A3" s="243"/>
      <c r="B3" s="196"/>
      <c r="C3" s="196"/>
      <c r="D3" s="381" t="s">
        <v>52</v>
      </c>
      <c r="E3" s="381"/>
      <c r="F3" s="381"/>
      <c r="G3" s="381"/>
      <c r="H3" s="196"/>
      <c r="I3" s="196"/>
      <c r="J3" s="196"/>
      <c r="K3" s="244"/>
    </row>
    <row r="4" spans="1:11" ht="12">
      <c r="A4" s="243"/>
      <c r="B4" s="265"/>
      <c r="C4" s="265"/>
      <c r="D4" s="238"/>
      <c r="E4" s="238"/>
      <c r="F4" s="238"/>
      <c r="G4" s="238"/>
      <c r="H4" s="238"/>
      <c r="I4" s="238"/>
      <c r="J4" s="238"/>
      <c r="K4" s="244"/>
    </row>
    <row r="5" spans="1:11" s="196" customFormat="1" ht="15.75">
      <c r="A5" s="302" t="s">
        <v>109</v>
      </c>
      <c r="B5" s="265"/>
      <c r="C5" s="265"/>
      <c r="D5" s="265"/>
      <c r="E5" s="265"/>
      <c r="F5" s="265"/>
      <c r="G5" s="265"/>
      <c r="H5" s="265"/>
      <c r="I5" s="265"/>
      <c r="J5" s="265"/>
      <c r="K5" s="244"/>
    </row>
    <row r="6" spans="1:11" s="196" customFormat="1" ht="15.75">
      <c r="A6" s="303" t="s">
        <v>26</v>
      </c>
      <c r="B6" s="265"/>
      <c r="C6" s="265"/>
      <c r="D6" s="238"/>
      <c r="E6" s="238"/>
      <c r="F6" s="238"/>
      <c r="G6" s="238"/>
      <c r="H6" s="238"/>
      <c r="I6" s="238"/>
      <c r="J6" s="238"/>
      <c r="K6" s="244"/>
    </row>
    <row r="7" spans="1:11" s="196" customFormat="1" ht="15.75">
      <c r="A7" s="303"/>
      <c r="B7" s="265"/>
      <c r="C7" s="265"/>
      <c r="D7" s="238"/>
      <c r="E7" s="238"/>
      <c r="F7" s="238"/>
      <c r="G7" s="238"/>
      <c r="H7" s="238"/>
      <c r="I7" s="238"/>
      <c r="J7" s="238"/>
      <c r="K7" s="244"/>
    </row>
    <row r="8" spans="1:11" ht="15.75">
      <c r="A8" s="408" t="s">
        <v>110</v>
      </c>
      <c r="B8" s="409"/>
      <c r="C8" s="409"/>
      <c r="D8" s="409"/>
      <c r="E8" s="409"/>
      <c r="F8" s="410"/>
      <c r="G8" s="389" t="s">
        <v>111</v>
      </c>
      <c r="H8" s="390"/>
      <c r="I8" s="390"/>
      <c r="J8" s="390"/>
      <c r="K8" s="391"/>
    </row>
    <row r="9" spans="1:11" ht="12.75" thickBot="1">
      <c r="A9" s="264"/>
      <c r="B9" s="238"/>
      <c r="C9" s="238"/>
      <c r="D9" s="265" t="s">
        <v>27</v>
      </c>
      <c r="E9" s="196"/>
      <c r="F9" s="196"/>
      <c r="G9" s="238"/>
      <c r="H9" s="208">
        <v>38352</v>
      </c>
      <c r="I9" s="238"/>
      <c r="J9" s="238"/>
      <c r="K9" s="244"/>
    </row>
    <row r="10" spans="1:11" ht="12.75" thickBot="1">
      <c r="A10" s="266" t="s">
        <v>28</v>
      </c>
      <c r="B10" s="382" t="s">
        <v>29</v>
      </c>
      <c r="C10" s="382" t="s">
        <v>30</v>
      </c>
      <c r="D10" s="382" t="s">
        <v>31</v>
      </c>
      <c r="E10" s="209" t="s">
        <v>32</v>
      </c>
      <c r="F10" s="210" t="s">
        <v>33</v>
      </c>
      <c r="G10" s="210" t="s">
        <v>34</v>
      </c>
      <c r="H10" s="210" t="s">
        <v>35</v>
      </c>
      <c r="I10" s="210" t="s">
        <v>36</v>
      </c>
      <c r="J10" s="211" t="s">
        <v>37</v>
      </c>
      <c r="K10" s="405" t="s">
        <v>14</v>
      </c>
    </row>
    <row r="11" spans="1:11" ht="12.75" thickBot="1">
      <c r="A11" s="267" t="s">
        <v>16</v>
      </c>
      <c r="B11" s="383"/>
      <c r="C11" s="383"/>
      <c r="D11" s="383"/>
      <c r="E11" s="213" t="s">
        <v>38</v>
      </c>
      <c r="F11" s="214" t="s">
        <v>39</v>
      </c>
      <c r="G11" s="214" t="s">
        <v>40</v>
      </c>
      <c r="H11" s="214" t="s">
        <v>41</v>
      </c>
      <c r="I11" s="214" t="s">
        <v>42</v>
      </c>
      <c r="J11" s="215" t="s">
        <v>43</v>
      </c>
      <c r="K11" s="406"/>
    </row>
    <row r="12" spans="1:11" ht="46.5" customHeight="1" thickBot="1">
      <c r="A12" s="304">
        <v>1</v>
      </c>
      <c r="B12" s="230" t="s">
        <v>76</v>
      </c>
      <c r="C12" s="305" t="s">
        <v>88</v>
      </c>
      <c r="D12" s="305">
        <v>4780</v>
      </c>
      <c r="E12" s="231">
        <v>38375</v>
      </c>
      <c r="F12" s="230">
        <v>1</v>
      </c>
      <c r="G12" s="221">
        <f>IF((E12-$H$9&gt;0),E12-$H$9,0)</f>
        <v>23</v>
      </c>
      <c r="H12" s="222">
        <f>D12</f>
        <v>4780</v>
      </c>
      <c r="I12" s="222">
        <f>IF(D12&gt;0,(ROUND(((H12/(1+F12/100)^(G12/30))),2)),0)</f>
        <v>4743.67</v>
      </c>
      <c r="J12" s="223">
        <f>(H12-I12)</f>
        <v>36.32999999999993</v>
      </c>
      <c r="K12" s="233" t="s">
        <v>85</v>
      </c>
    </row>
    <row r="13" spans="1:11" ht="44.25" customHeight="1" thickBot="1">
      <c r="A13" s="304">
        <v>2</v>
      </c>
      <c r="B13" s="230" t="s">
        <v>76</v>
      </c>
      <c r="C13" s="305" t="s">
        <v>89</v>
      </c>
      <c r="D13" s="305">
        <v>2800</v>
      </c>
      <c r="E13" s="231">
        <v>38411</v>
      </c>
      <c r="F13" s="232">
        <v>1</v>
      </c>
      <c r="G13" s="221">
        <f>IF((E13-$H$9&gt;0),E13-$H$9,0)</f>
        <v>59</v>
      </c>
      <c r="H13" s="225">
        <f>D13</f>
        <v>2800</v>
      </c>
      <c r="I13" s="225">
        <f>IF(D13&gt;0,(ROUND(((H13/(1+F13/100)^(G13/30))),2)),0)</f>
        <v>2745.74</v>
      </c>
      <c r="J13" s="226">
        <f>(H13-I13)</f>
        <v>54.26000000000022</v>
      </c>
      <c r="K13" s="233" t="s">
        <v>86</v>
      </c>
    </row>
    <row r="14" spans="1:11" ht="15" thickBot="1">
      <c r="A14" s="271" t="s">
        <v>44</v>
      </c>
      <c r="B14" s="385" t="s">
        <v>54</v>
      </c>
      <c r="C14" s="386"/>
      <c r="D14" s="230">
        <f>SUM(D12:D13)</f>
        <v>7580</v>
      </c>
      <c r="E14" s="238"/>
      <c r="F14" s="385"/>
      <c r="G14" s="386"/>
      <c r="H14" s="306">
        <f>SUM(H12:H13)</f>
        <v>7580</v>
      </c>
      <c r="I14" s="307">
        <f>SUM(I12:I13)</f>
        <v>7489.41</v>
      </c>
      <c r="J14" s="307">
        <f>SUM(J12:J13)</f>
        <v>90.59000000000015</v>
      </c>
      <c r="K14" s="244"/>
    </row>
    <row r="15" spans="1:11" ht="12.75" thickBot="1">
      <c r="A15" s="243"/>
      <c r="B15" s="385" t="s">
        <v>87</v>
      </c>
      <c r="C15" s="386"/>
      <c r="D15" s="230">
        <v>7580</v>
      </c>
      <c r="E15" s="238"/>
      <c r="F15" s="385"/>
      <c r="G15" s="411"/>
      <c r="H15" s="258"/>
      <c r="I15" s="237"/>
      <c r="J15" s="237"/>
      <c r="K15" s="244"/>
    </row>
    <row r="16" spans="1:11" ht="12.75" thickBot="1">
      <c r="A16" s="243"/>
      <c r="B16" s="385" t="s">
        <v>55</v>
      </c>
      <c r="C16" s="386"/>
      <c r="D16" s="230">
        <f>D14-D15</f>
        <v>0</v>
      </c>
      <c r="E16" s="238" t="s">
        <v>61</v>
      </c>
      <c r="F16" s="385"/>
      <c r="G16" s="411"/>
      <c r="H16" s="258"/>
      <c r="I16" s="237"/>
      <c r="J16" s="237"/>
      <c r="K16" s="244"/>
    </row>
    <row r="17" spans="1:11" ht="12.75" thickBot="1">
      <c r="A17" s="243"/>
      <c r="B17" s="196"/>
      <c r="C17" s="196"/>
      <c r="D17" s="237"/>
      <c r="E17" s="238"/>
      <c r="F17" s="385"/>
      <c r="G17" s="411"/>
      <c r="H17" s="258">
        <f>H14-H15</f>
        <v>7580</v>
      </c>
      <c r="I17" s="237"/>
      <c r="J17" s="237"/>
      <c r="K17" s="244"/>
    </row>
    <row r="18" spans="1:11" ht="12">
      <c r="A18" s="243"/>
      <c r="B18" s="196"/>
      <c r="C18" s="196"/>
      <c r="D18" s="237"/>
      <c r="E18" s="238"/>
      <c r="F18" s="196"/>
      <c r="G18" s="196"/>
      <c r="H18" s="237"/>
      <c r="I18" s="237"/>
      <c r="J18" s="237"/>
      <c r="K18" s="244"/>
    </row>
    <row r="19" spans="1:11" ht="15.75">
      <c r="A19" s="308" t="s">
        <v>114</v>
      </c>
      <c r="B19" s="196"/>
      <c r="C19" s="196"/>
      <c r="D19" s="237"/>
      <c r="E19" s="238"/>
      <c r="F19" s="238"/>
      <c r="G19" s="196"/>
      <c r="H19" s="276"/>
      <c r="I19" s="276"/>
      <c r="J19" s="276"/>
      <c r="K19" s="244"/>
    </row>
    <row r="20" spans="1:11" ht="12">
      <c r="A20" s="239" t="s">
        <v>45</v>
      </c>
      <c r="B20" s="240"/>
      <c r="C20" s="240"/>
      <c r="D20" s="241"/>
      <c r="E20" s="242">
        <f>H14</f>
        <v>7580</v>
      </c>
      <c r="F20" s="196"/>
      <c r="G20" s="196"/>
      <c r="H20" s="196"/>
      <c r="I20" s="196"/>
      <c r="J20" s="196"/>
      <c r="K20" s="244"/>
    </row>
    <row r="21" spans="1:11" ht="12.75" thickBot="1">
      <c r="A21" s="243" t="s">
        <v>46</v>
      </c>
      <c r="B21" s="196"/>
      <c r="C21" s="196"/>
      <c r="D21" s="244"/>
      <c r="E21" s="245">
        <f>I14</f>
        <v>7489.41</v>
      </c>
      <c r="F21" s="196"/>
      <c r="G21" s="196"/>
      <c r="H21" s="196"/>
      <c r="I21" s="196"/>
      <c r="J21" s="196"/>
      <c r="K21" s="244"/>
    </row>
    <row r="22" spans="1:11" ht="12">
      <c r="A22" s="243" t="s">
        <v>47</v>
      </c>
      <c r="B22" s="196"/>
      <c r="C22" s="196"/>
      <c r="D22" s="244"/>
      <c r="E22" s="246">
        <f>E20-E21</f>
        <v>90.59000000000015</v>
      </c>
      <c r="F22" s="196"/>
      <c r="G22" s="196"/>
      <c r="H22" s="196"/>
      <c r="I22" s="196"/>
      <c r="J22" s="196"/>
      <c r="K22" s="244"/>
    </row>
    <row r="23" spans="1:11" ht="12">
      <c r="A23" s="243" t="s">
        <v>48</v>
      </c>
      <c r="B23" s="196"/>
      <c r="C23" s="196"/>
      <c r="D23" s="244"/>
      <c r="E23" s="247">
        <v>150</v>
      </c>
      <c r="F23" s="238" t="s">
        <v>61</v>
      </c>
      <c r="G23" s="196"/>
      <c r="H23" s="196"/>
      <c r="I23" s="196"/>
      <c r="J23" s="196"/>
      <c r="K23" s="244"/>
    </row>
    <row r="24" spans="1:11" ht="12.75" thickBot="1">
      <c r="A24" s="248" t="s">
        <v>49</v>
      </c>
      <c r="B24" s="249"/>
      <c r="C24" s="249"/>
      <c r="D24" s="250"/>
      <c r="E24" s="309">
        <f>E22-E23</f>
        <v>-59.409999999999854</v>
      </c>
      <c r="F24" s="277" t="s">
        <v>115</v>
      </c>
      <c r="G24" s="196"/>
      <c r="H24" s="196"/>
      <c r="I24" s="196"/>
      <c r="J24" s="196"/>
      <c r="K24" s="244"/>
    </row>
    <row r="25" spans="1:11" ht="12.75" thickTop="1">
      <c r="A25" s="239"/>
      <c r="B25" s="240"/>
      <c r="C25" s="241"/>
      <c r="D25" s="252"/>
      <c r="E25" s="253"/>
      <c r="F25" s="196"/>
      <c r="G25" s="196"/>
      <c r="H25" s="196"/>
      <c r="I25" s="196"/>
      <c r="J25" s="196"/>
      <c r="K25" s="244"/>
    </row>
    <row r="26" spans="1:11" ht="12">
      <c r="A26" s="243" t="str">
        <f>IF(E24&lt;=0,"RFT-INT.GENERADOS POR PASIVOS","INT-S/PASIVOS A DEVENGAR-CH.P/DIF.B.R.-")</f>
        <v>RFT-INT.GENERADOS POR PASIVOS</v>
      </c>
      <c r="B26" s="196"/>
      <c r="C26" s="244"/>
      <c r="D26" s="254">
        <f>ABS(E24)</f>
        <v>59.409999999999854</v>
      </c>
      <c r="E26" s="253"/>
      <c r="F26" s="196"/>
      <c r="G26" s="196"/>
      <c r="H26" s="196"/>
      <c r="I26" s="196"/>
      <c r="J26" s="196"/>
      <c r="K26" s="244"/>
    </row>
    <row r="27" spans="1:11" ht="12">
      <c r="A27" s="248"/>
      <c r="B27" s="249" t="str">
        <f>IF(E24&gt;0,"RFT-INT.GENERADOS POR PASIVOS","INT-S/PASIVOS A DEVENGAR-CH.P/DIF.B.R.-")</f>
        <v>INT-S/PASIVOS A DEVENGAR-CH.P/DIF.B.R.-</v>
      </c>
      <c r="C27" s="250"/>
      <c r="D27" s="310"/>
      <c r="E27" s="246">
        <f>ABS(E24)</f>
        <v>59.409999999999854</v>
      </c>
      <c r="F27" s="196"/>
      <c r="G27" s="196"/>
      <c r="H27" s="196"/>
      <c r="I27" s="196"/>
      <c r="J27" s="196"/>
      <c r="K27" s="244"/>
    </row>
    <row r="28" spans="1:11" ht="12.75">
      <c r="A28" s="243"/>
      <c r="B28" s="196"/>
      <c r="C28" s="196"/>
      <c r="D28" s="196"/>
      <c r="E28" s="196"/>
      <c r="F28" s="196"/>
      <c r="G28" s="196"/>
      <c r="H28" s="196"/>
      <c r="I28" s="162" t="s">
        <v>137</v>
      </c>
      <c r="J28" s="196"/>
      <c r="K28" s="244"/>
    </row>
    <row r="29" spans="1:11" ht="12.75">
      <c r="A29" s="243"/>
      <c r="B29" s="196"/>
      <c r="C29" s="196"/>
      <c r="D29" s="196"/>
      <c r="E29" s="196"/>
      <c r="F29" s="196"/>
      <c r="G29" s="196"/>
      <c r="H29" s="196"/>
      <c r="I29" s="162" t="s">
        <v>138</v>
      </c>
      <c r="J29" s="196"/>
      <c r="K29" s="244"/>
    </row>
    <row r="30" spans="1:11" ht="12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50"/>
    </row>
  </sheetData>
  <mergeCells count="17">
    <mergeCell ref="F17:G17"/>
    <mergeCell ref="B14:C14"/>
    <mergeCell ref="B15:C15"/>
    <mergeCell ref="B16:C16"/>
    <mergeCell ref="F14:G14"/>
    <mergeCell ref="F15:G15"/>
    <mergeCell ref="F16:G16"/>
    <mergeCell ref="C10:C11"/>
    <mergeCell ref="D10:D11"/>
    <mergeCell ref="K10:K11"/>
    <mergeCell ref="B1:C1"/>
    <mergeCell ref="D1:H1"/>
    <mergeCell ref="D2:G2"/>
    <mergeCell ref="D3:G3"/>
    <mergeCell ref="A8:F8"/>
    <mergeCell ref="G8:K8"/>
    <mergeCell ref="B10:B11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7">
      <selection activeCell="E33" sqref="E33"/>
    </sheetView>
  </sheetViews>
  <sheetFormatPr defaultColWidth="13.28125" defaultRowHeight="12.75"/>
  <cols>
    <col min="1" max="1" width="5.28125" style="1" customWidth="1"/>
    <col min="2" max="2" width="21.00390625" style="2" customWidth="1"/>
    <col min="3" max="3" width="12.00390625" style="1" customWidth="1"/>
    <col min="4" max="4" width="17.00390625" style="1" bestFit="1" customWidth="1"/>
    <col min="5" max="5" width="16.8515625" style="1" customWidth="1"/>
    <col min="6" max="6" width="10.140625" style="1" customWidth="1"/>
    <col min="7" max="7" width="13.28125" style="1" customWidth="1"/>
    <col min="8" max="8" width="15.57421875" style="1" customWidth="1"/>
    <col min="9" max="9" width="17.28125" style="1" customWidth="1"/>
    <col min="10" max="10" width="20.00390625" style="1" customWidth="1"/>
    <col min="11" max="16384" width="13.28125" style="1" customWidth="1"/>
  </cols>
  <sheetData>
    <row r="1" spans="1:6" ht="12.75">
      <c r="A1" s="392" t="s">
        <v>0</v>
      </c>
      <c r="B1" s="392"/>
      <c r="C1" s="166"/>
      <c r="D1" s="166"/>
      <c r="E1" s="166"/>
      <c r="F1" s="286"/>
    </row>
    <row r="2" spans="1:6" ht="13.5" thickBot="1">
      <c r="A2" s="135"/>
      <c r="B2" s="190"/>
      <c r="C2" s="136"/>
      <c r="D2" s="136"/>
      <c r="E2" s="136"/>
      <c r="F2" s="287"/>
    </row>
    <row r="3" spans="1:6" ht="19.5" thickBot="1">
      <c r="A3" s="412" t="s">
        <v>50</v>
      </c>
      <c r="B3" s="413"/>
      <c r="C3" s="413"/>
      <c r="D3" s="136"/>
      <c r="E3" s="136"/>
      <c r="F3" s="311" t="s">
        <v>97</v>
      </c>
    </row>
    <row r="4" spans="1:6" ht="18">
      <c r="A4" s="355" t="s">
        <v>53</v>
      </c>
      <c r="B4" s="356"/>
      <c r="C4" s="356"/>
      <c r="D4" s="356"/>
      <c r="E4" s="356"/>
      <c r="F4" s="347"/>
    </row>
    <row r="5" spans="1:6" ht="13.5" thickBot="1">
      <c r="A5" s="138"/>
      <c r="B5" s="139"/>
      <c r="C5" s="139"/>
      <c r="D5" s="139"/>
      <c r="E5" s="139"/>
      <c r="F5" s="137"/>
    </row>
    <row r="6" spans="1:10" s="3" customFormat="1" ht="20.25" thickBot="1">
      <c r="A6" s="375" t="s">
        <v>66</v>
      </c>
      <c r="B6" s="376"/>
      <c r="C6" s="376"/>
      <c r="D6" s="376"/>
      <c r="E6" s="376"/>
      <c r="F6" s="377"/>
      <c r="G6" s="8"/>
      <c r="H6" s="8"/>
      <c r="I6" s="4"/>
      <c r="J6" s="4"/>
    </row>
    <row r="7" spans="1:10" s="3" customFormat="1" ht="12.75">
      <c r="A7" s="168"/>
      <c r="B7" s="169"/>
      <c r="C7" s="8"/>
      <c r="D7" s="139"/>
      <c r="E7" s="139"/>
      <c r="F7" s="137"/>
      <c r="G7"/>
      <c r="H7"/>
      <c r="I7" s="4"/>
      <c r="J7" s="4"/>
    </row>
    <row r="8" spans="1:10" ht="13.5" thickBot="1">
      <c r="A8" s="170"/>
      <c r="B8" s="171"/>
      <c r="C8" s="172"/>
      <c r="D8" s="172"/>
      <c r="E8" s="172"/>
      <c r="F8" s="173"/>
      <c r="G8" s="5"/>
      <c r="H8" s="5"/>
      <c r="I8" s="5"/>
      <c r="J8" s="5"/>
    </row>
    <row r="9" spans="1:15" ht="13.5" thickBot="1">
      <c r="A9" s="174" t="s">
        <v>28</v>
      </c>
      <c r="B9" s="348" t="s">
        <v>29</v>
      </c>
      <c r="C9" s="350" t="s">
        <v>30</v>
      </c>
      <c r="D9" s="352" t="s">
        <v>31</v>
      </c>
      <c r="E9" s="14" t="s">
        <v>32</v>
      </c>
      <c r="F9" s="175" t="s">
        <v>33</v>
      </c>
      <c r="G9"/>
      <c r="H9"/>
      <c r="I9"/>
      <c r="J9"/>
      <c r="K9"/>
      <c r="L9"/>
      <c r="M9"/>
      <c r="N9"/>
      <c r="O9"/>
    </row>
    <row r="10" spans="1:15" ht="13.5" thickBot="1">
      <c r="A10" s="176" t="s">
        <v>16</v>
      </c>
      <c r="B10" s="349"/>
      <c r="C10" s="351"/>
      <c r="D10" s="353"/>
      <c r="E10" s="15" t="s">
        <v>38</v>
      </c>
      <c r="F10" s="177" t="s">
        <v>39</v>
      </c>
      <c r="G10"/>
      <c r="H10"/>
      <c r="I10"/>
      <c r="J10"/>
      <c r="K10"/>
      <c r="L10"/>
      <c r="M10"/>
      <c r="N10"/>
      <c r="O10"/>
    </row>
    <row r="11" spans="1:15" ht="13.5" thickBot="1">
      <c r="A11" s="178">
        <v>1</v>
      </c>
      <c r="B11" s="18"/>
      <c r="C11" s="19"/>
      <c r="D11" s="19"/>
      <c r="E11" s="22"/>
      <c r="F11" s="179"/>
      <c r="G11"/>
      <c r="H11"/>
      <c r="I11"/>
      <c r="J11"/>
      <c r="K11"/>
      <c r="L11"/>
      <c r="M11"/>
      <c r="N11"/>
      <c r="O11"/>
    </row>
    <row r="12" spans="1:15" ht="13.5" thickBot="1">
      <c r="A12" s="178">
        <v>2</v>
      </c>
      <c r="B12" s="18"/>
      <c r="C12" s="19"/>
      <c r="D12" s="19"/>
      <c r="E12" s="22"/>
      <c r="F12" s="180"/>
      <c r="G12"/>
      <c r="H12"/>
      <c r="I12"/>
      <c r="J12"/>
      <c r="K12"/>
      <c r="L12"/>
      <c r="M12"/>
      <c r="N12"/>
      <c r="O12"/>
    </row>
    <row r="13" spans="1:15" ht="13.5" thickBot="1">
      <c r="A13" s="178">
        <v>3</v>
      </c>
      <c r="B13" s="18"/>
      <c r="C13" s="19"/>
      <c r="D13" s="19"/>
      <c r="E13" s="22"/>
      <c r="F13" s="180"/>
      <c r="G13"/>
      <c r="H13"/>
      <c r="I13"/>
      <c r="J13"/>
      <c r="K13"/>
      <c r="L13"/>
      <c r="M13"/>
      <c r="N13"/>
      <c r="O13"/>
    </row>
    <row r="14" spans="1:15" ht="13.5" thickBot="1">
      <c r="A14" s="178">
        <v>4</v>
      </c>
      <c r="B14" s="21"/>
      <c r="C14" s="16"/>
      <c r="D14" s="20"/>
      <c r="E14" s="22"/>
      <c r="F14" s="180"/>
      <c r="G14"/>
      <c r="H14"/>
      <c r="I14"/>
      <c r="J14"/>
      <c r="K14"/>
      <c r="L14"/>
      <c r="M14"/>
      <c r="N14"/>
      <c r="O14"/>
    </row>
    <row r="15" spans="1:15" ht="13.5" thickBot="1">
      <c r="A15" s="178">
        <v>5</v>
      </c>
      <c r="B15" s="21"/>
      <c r="C15" s="16"/>
      <c r="D15" s="20"/>
      <c r="E15" s="22"/>
      <c r="F15" s="180"/>
      <c r="G15"/>
      <c r="H15"/>
      <c r="I15"/>
      <c r="J15"/>
      <c r="K15"/>
      <c r="L15"/>
      <c r="M15"/>
      <c r="N15"/>
      <c r="O15"/>
    </row>
    <row r="16" spans="1:15" ht="13.5" thickBot="1">
      <c r="A16" s="178">
        <v>6</v>
      </c>
      <c r="B16" s="21"/>
      <c r="C16" s="16"/>
      <c r="D16" s="20"/>
      <c r="E16" s="22"/>
      <c r="F16" s="180"/>
      <c r="G16"/>
      <c r="H16"/>
      <c r="I16"/>
      <c r="J16"/>
      <c r="K16"/>
      <c r="L16"/>
      <c r="M16"/>
      <c r="N16"/>
      <c r="O16"/>
    </row>
    <row r="17" spans="1:15" ht="13.5" thickBot="1">
      <c r="A17" s="178">
        <v>7</v>
      </c>
      <c r="B17" s="21"/>
      <c r="C17" s="16"/>
      <c r="D17" s="20"/>
      <c r="E17" s="181"/>
      <c r="F17" s="180"/>
      <c r="G17"/>
      <c r="H17"/>
      <c r="I17"/>
      <c r="J17"/>
      <c r="K17"/>
      <c r="L17"/>
      <c r="M17"/>
      <c r="N17"/>
      <c r="O17"/>
    </row>
    <row r="18" spans="1:15" ht="13.5" thickBot="1">
      <c r="A18" s="178">
        <v>8</v>
      </c>
      <c r="B18" s="21"/>
      <c r="C18" s="16"/>
      <c r="D18" s="20"/>
      <c r="E18" s="22"/>
      <c r="F18" s="180"/>
      <c r="G18"/>
      <c r="H18"/>
      <c r="I18"/>
      <c r="J18"/>
      <c r="K18"/>
      <c r="L18"/>
      <c r="M18"/>
      <c r="N18"/>
      <c r="O18"/>
    </row>
    <row r="19" spans="1:15" ht="13.5" thickBot="1">
      <c r="A19" s="178">
        <v>9</v>
      </c>
      <c r="B19" s="21"/>
      <c r="C19" s="16"/>
      <c r="D19" s="20"/>
      <c r="E19" s="181"/>
      <c r="F19" s="180"/>
      <c r="G19"/>
      <c r="H19"/>
      <c r="I19"/>
      <c r="J19"/>
      <c r="K19"/>
      <c r="L19"/>
      <c r="M19"/>
      <c r="N19"/>
      <c r="O19"/>
    </row>
    <row r="20" spans="1:15" ht="13.5" thickBot="1">
      <c r="A20" s="178">
        <v>10</v>
      </c>
      <c r="B20" s="21"/>
      <c r="C20" s="16"/>
      <c r="D20" s="20"/>
      <c r="E20" s="22"/>
      <c r="F20" s="180"/>
      <c r="G20"/>
      <c r="H20"/>
      <c r="I20"/>
      <c r="J20"/>
      <c r="K20"/>
      <c r="L20"/>
      <c r="M20"/>
      <c r="N20"/>
      <c r="O20"/>
    </row>
    <row r="21" spans="1:15" ht="13.5" thickBot="1">
      <c r="A21" s="182">
        <v>11</v>
      </c>
      <c r="B21" s="23"/>
      <c r="C21" s="17"/>
      <c r="D21" s="20"/>
      <c r="E21" s="22"/>
      <c r="F21" s="180"/>
      <c r="G21"/>
      <c r="H21"/>
      <c r="I21"/>
      <c r="J21"/>
      <c r="K21"/>
      <c r="L21"/>
      <c r="M21"/>
      <c r="N21"/>
      <c r="O21"/>
    </row>
    <row r="22" spans="1:15" ht="13.5" thickBot="1">
      <c r="A22" s="182">
        <v>12</v>
      </c>
      <c r="B22" s="23"/>
      <c r="C22" s="17"/>
      <c r="D22" s="20"/>
      <c r="E22" s="22"/>
      <c r="F22" s="180"/>
      <c r="G22"/>
      <c r="H22"/>
      <c r="I22"/>
      <c r="J22"/>
      <c r="K22"/>
      <c r="L22"/>
      <c r="M22"/>
      <c r="N22"/>
      <c r="O22"/>
    </row>
    <row r="23" spans="1:15" ht="13.5" thickBot="1">
      <c r="A23" s="182">
        <v>13</v>
      </c>
      <c r="B23" s="23"/>
      <c r="C23" s="17"/>
      <c r="D23" s="20"/>
      <c r="E23" s="22"/>
      <c r="F23" s="180"/>
      <c r="G23"/>
      <c r="H23"/>
      <c r="I23"/>
      <c r="J23"/>
      <c r="K23"/>
      <c r="L23"/>
      <c r="M23"/>
      <c r="N23"/>
      <c r="O23"/>
    </row>
    <row r="24" spans="1:15" ht="13.5" thickBot="1">
      <c r="A24" s="182">
        <v>14</v>
      </c>
      <c r="B24" s="23"/>
      <c r="C24" s="17"/>
      <c r="D24" s="20"/>
      <c r="E24" s="22"/>
      <c r="F24" s="180"/>
      <c r="G24"/>
      <c r="H24"/>
      <c r="I24"/>
      <c r="J24"/>
      <c r="K24"/>
      <c r="L24"/>
      <c r="M24"/>
      <c r="N24"/>
      <c r="O24"/>
    </row>
    <row r="25" spans="1:15" ht="13.5" thickBot="1">
      <c r="A25" s="182">
        <v>15</v>
      </c>
      <c r="B25" s="23"/>
      <c r="C25" s="17"/>
      <c r="D25" s="20"/>
      <c r="E25" s="22"/>
      <c r="F25" s="180"/>
      <c r="G25"/>
      <c r="H25"/>
      <c r="I25"/>
      <c r="J25"/>
      <c r="K25"/>
      <c r="L25"/>
      <c r="M25"/>
      <c r="N25"/>
      <c r="O25"/>
    </row>
    <row r="26" spans="1:15" ht="13.5" thickBot="1">
      <c r="A26" s="182">
        <v>16</v>
      </c>
      <c r="B26" s="23"/>
      <c r="C26" s="17"/>
      <c r="D26" s="20"/>
      <c r="E26" s="22"/>
      <c r="F26" s="180"/>
      <c r="G26"/>
      <c r="H26"/>
      <c r="I26"/>
      <c r="J26"/>
      <c r="K26"/>
      <c r="L26"/>
      <c r="M26"/>
      <c r="N26"/>
      <c r="O26"/>
    </row>
    <row r="27" spans="1:15" ht="13.5" thickBot="1">
      <c r="A27" s="182">
        <v>17</v>
      </c>
      <c r="B27" s="23"/>
      <c r="C27" s="17"/>
      <c r="D27" s="20"/>
      <c r="E27" s="22"/>
      <c r="F27" s="180"/>
      <c r="G27"/>
      <c r="H27"/>
      <c r="I27"/>
      <c r="J27"/>
      <c r="K27"/>
      <c r="L27"/>
      <c r="M27"/>
      <c r="N27"/>
      <c r="O27"/>
    </row>
    <row r="28" spans="1:15" ht="13.5" thickBot="1">
      <c r="A28" s="182">
        <v>18</v>
      </c>
      <c r="B28" s="23"/>
      <c r="C28" s="17"/>
      <c r="D28" s="20"/>
      <c r="E28" s="22"/>
      <c r="F28" s="180"/>
      <c r="G28"/>
      <c r="H28"/>
      <c r="I28"/>
      <c r="J28"/>
      <c r="K28"/>
      <c r="L28"/>
      <c r="M28"/>
      <c r="N28"/>
      <c r="O28"/>
    </row>
    <row r="29" spans="1:15" ht="13.5" thickBot="1">
      <c r="A29" s="182">
        <v>19</v>
      </c>
      <c r="B29" s="23"/>
      <c r="C29" s="17"/>
      <c r="D29" s="20"/>
      <c r="E29" s="22"/>
      <c r="F29" s="180"/>
      <c r="G29"/>
      <c r="H29"/>
      <c r="I29"/>
      <c r="J29"/>
      <c r="K29"/>
      <c r="L29"/>
      <c r="M29"/>
      <c r="N29"/>
      <c r="O29"/>
    </row>
    <row r="30" spans="1:15" ht="13.5" thickBot="1">
      <c r="A30" s="183" t="s">
        <v>44</v>
      </c>
      <c r="B30" s="7"/>
      <c r="C30" s="6"/>
      <c r="D30" s="24">
        <f>SUM(D11:D29)</f>
        <v>0</v>
      </c>
      <c r="E30" s="184"/>
      <c r="F30" s="185"/>
      <c r="G30"/>
      <c r="H30"/>
      <c r="I30"/>
      <c r="J30"/>
      <c r="K30"/>
      <c r="L30"/>
      <c r="M30"/>
      <c r="N30"/>
      <c r="O30"/>
    </row>
    <row r="31" spans="1:15" ht="12.75">
      <c r="A31" s="186"/>
      <c r="B31" s="187"/>
      <c r="C31" s="188"/>
      <c r="D31" s="189"/>
      <c r="E31" s="172"/>
      <c r="F31" s="173"/>
      <c r="G31"/>
      <c r="H31"/>
      <c r="I31"/>
      <c r="J31"/>
      <c r="K31"/>
      <c r="L31"/>
      <c r="M31"/>
      <c r="N31"/>
      <c r="O31"/>
    </row>
    <row r="32" spans="1:15" ht="12.75">
      <c r="A32" s="135"/>
      <c r="B32" s="190"/>
      <c r="C32" s="136"/>
      <c r="D32" s="136"/>
      <c r="E32" s="162" t="s">
        <v>137</v>
      </c>
      <c r="F32" s="196"/>
      <c r="G32"/>
      <c r="H32"/>
      <c r="I32"/>
      <c r="J32"/>
      <c r="K32"/>
      <c r="L32"/>
      <c r="M32"/>
      <c r="N32"/>
      <c r="O32"/>
    </row>
    <row r="33" spans="1:15" ht="12.75">
      <c r="A33" s="138"/>
      <c r="B33" s="139"/>
      <c r="C33" s="139"/>
      <c r="D33" s="139"/>
      <c r="E33" s="162" t="s">
        <v>138</v>
      </c>
      <c r="F33" s="196"/>
      <c r="G33"/>
      <c r="H33"/>
      <c r="I33"/>
      <c r="J33"/>
      <c r="K33"/>
      <c r="L33"/>
      <c r="M33"/>
      <c r="N33"/>
      <c r="O33"/>
    </row>
    <row r="34" spans="1:8" ht="12.75">
      <c r="A34" s="140"/>
      <c r="B34" s="141"/>
      <c r="C34" s="141"/>
      <c r="D34" s="141"/>
      <c r="E34" s="141"/>
      <c r="F34" s="142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</sheetData>
  <mergeCells count="7">
    <mergeCell ref="A1:B1"/>
    <mergeCell ref="A3:C3"/>
    <mergeCell ref="A6:F6"/>
    <mergeCell ref="B9:B10"/>
    <mergeCell ref="C9:C10"/>
    <mergeCell ref="D9:D10"/>
    <mergeCell ref="A4:F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3">
      <selection activeCell="H40" sqref="H40:H41"/>
    </sheetView>
  </sheetViews>
  <sheetFormatPr defaultColWidth="13.28125" defaultRowHeight="12.75"/>
  <cols>
    <col min="1" max="1" width="5.8515625" style="9" customWidth="1"/>
    <col min="2" max="2" width="22.00390625" style="9" customWidth="1"/>
    <col min="3" max="10" width="14.00390625" style="9" customWidth="1"/>
    <col min="11" max="11" width="27.421875" style="9" customWidth="1"/>
    <col min="12" max="16384" width="14.00390625" style="9" customWidth="1"/>
  </cols>
  <sheetData>
    <row r="1" spans="1:11" ht="20.25" thickBot="1">
      <c r="A1" s="39"/>
      <c r="B1" s="420" t="s">
        <v>0</v>
      </c>
      <c r="C1" s="420"/>
      <c r="D1" s="419" t="s">
        <v>67</v>
      </c>
      <c r="E1" s="419"/>
      <c r="F1" s="419"/>
      <c r="G1" s="419"/>
      <c r="H1" s="419"/>
      <c r="I1" s="301" t="s">
        <v>98</v>
      </c>
      <c r="J1" s="40"/>
      <c r="K1" s="41"/>
    </row>
    <row r="2" spans="1:11" ht="12">
      <c r="A2" s="43"/>
      <c r="B2" s="26"/>
      <c r="C2" s="26"/>
      <c r="D2" s="418" t="s">
        <v>51</v>
      </c>
      <c r="E2" s="418"/>
      <c r="F2" s="418"/>
      <c r="G2" s="418"/>
      <c r="H2" s="26"/>
      <c r="I2" s="29"/>
      <c r="J2" s="26"/>
      <c r="K2" s="44"/>
    </row>
    <row r="3" spans="1:11" ht="12">
      <c r="A3" s="43"/>
      <c r="B3" s="26"/>
      <c r="C3" s="26"/>
      <c r="D3" s="418" t="s">
        <v>52</v>
      </c>
      <c r="E3" s="418"/>
      <c r="F3" s="418"/>
      <c r="G3" s="418"/>
      <c r="H3" s="26"/>
      <c r="I3" s="29"/>
      <c r="J3" s="26"/>
      <c r="K3" s="44"/>
    </row>
    <row r="4" spans="1:11" ht="12">
      <c r="A4" s="326" t="s">
        <v>26</v>
      </c>
      <c r="B4" s="327"/>
      <c r="C4" s="327"/>
      <c r="D4" s="328"/>
      <c r="E4" s="328"/>
      <c r="F4" s="328"/>
      <c r="G4" s="328"/>
      <c r="H4" s="328"/>
      <c r="I4" s="328"/>
      <c r="J4" s="328"/>
      <c r="K4" s="44"/>
    </row>
    <row r="5" spans="1:11" ht="12">
      <c r="A5" s="326" t="s">
        <v>65</v>
      </c>
      <c r="B5" s="327"/>
      <c r="C5" s="327"/>
      <c r="D5" s="327"/>
      <c r="E5" s="327"/>
      <c r="F5" s="327"/>
      <c r="G5" s="327"/>
      <c r="H5" s="327"/>
      <c r="I5" s="327"/>
      <c r="J5" s="327"/>
      <c r="K5" s="44"/>
    </row>
    <row r="6" spans="1:11" ht="12.75" thickBot="1">
      <c r="A6" s="10" t="s">
        <v>66</v>
      </c>
      <c r="B6" s="11"/>
      <c r="C6" s="11"/>
      <c r="D6" s="12"/>
      <c r="E6" s="12"/>
      <c r="F6" s="12"/>
      <c r="G6" s="12"/>
      <c r="H6" s="13"/>
      <c r="I6" s="328"/>
      <c r="J6" s="328"/>
      <c r="K6" s="44"/>
    </row>
    <row r="7" spans="1:11" ht="12.75" thickBot="1">
      <c r="A7" s="329"/>
      <c r="B7" s="328"/>
      <c r="C7" s="328"/>
      <c r="D7" s="327" t="s">
        <v>27</v>
      </c>
      <c r="E7" s="26"/>
      <c r="F7" s="26"/>
      <c r="G7" s="328"/>
      <c r="H7" s="30">
        <v>38352</v>
      </c>
      <c r="I7" s="328"/>
      <c r="J7" s="328"/>
      <c r="K7" s="44"/>
    </row>
    <row r="8" spans="1:11" ht="12.75" thickBot="1">
      <c r="A8" s="330" t="s">
        <v>28</v>
      </c>
      <c r="B8" s="414" t="s">
        <v>29</v>
      </c>
      <c r="C8" s="414" t="s">
        <v>30</v>
      </c>
      <c r="D8" s="414" t="s">
        <v>31</v>
      </c>
      <c r="E8" s="31" t="s">
        <v>32</v>
      </c>
      <c r="F8" s="32" t="s">
        <v>33</v>
      </c>
      <c r="G8" s="32" t="s">
        <v>34</v>
      </c>
      <c r="H8" s="32" t="s">
        <v>35</v>
      </c>
      <c r="I8" s="32" t="s">
        <v>36</v>
      </c>
      <c r="J8" s="312" t="s">
        <v>37</v>
      </c>
      <c r="K8" s="418" t="s">
        <v>14</v>
      </c>
    </row>
    <row r="9" spans="1:11" ht="12.75" thickBot="1">
      <c r="A9" s="331"/>
      <c r="B9" s="415"/>
      <c r="C9" s="415"/>
      <c r="D9" s="415"/>
      <c r="E9" s="32" t="s">
        <v>38</v>
      </c>
      <c r="F9" s="33" t="s">
        <v>39</v>
      </c>
      <c r="G9" s="33" t="s">
        <v>40</v>
      </c>
      <c r="H9" s="33" t="s">
        <v>41</v>
      </c>
      <c r="I9" s="33" t="s">
        <v>42</v>
      </c>
      <c r="J9" s="313" t="s">
        <v>43</v>
      </c>
      <c r="K9" s="418"/>
    </row>
    <row r="10" spans="1:11" ht="19.5" customHeight="1" thickBot="1">
      <c r="A10" s="332">
        <v>1</v>
      </c>
      <c r="B10" s="314"/>
      <c r="C10" s="315"/>
      <c r="D10" s="315"/>
      <c r="E10" s="319"/>
      <c r="F10" s="322"/>
      <c r="G10" s="34">
        <f>IF((E10-$H$7&gt;0),E10-$H$7,0)</f>
        <v>0</v>
      </c>
      <c r="H10" s="35">
        <f>D10</f>
        <v>0</v>
      </c>
      <c r="I10" s="35">
        <f aca="true" t="shared" si="0" ref="I10:I28">IF(D10&gt;0,(ROUND(((H10/(1+F10/100)^(G10/30))),2)),0)</f>
        <v>0</v>
      </c>
      <c r="J10" s="36">
        <f aca="true" t="shared" si="1" ref="J10:J28">(H10-I10)</f>
        <v>0</v>
      </c>
      <c r="K10" s="316"/>
    </row>
    <row r="11" spans="1:11" ht="12.75" thickBot="1">
      <c r="A11" s="332">
        <v>2</v>
      </c>
      <c r="B11" s="314"/>
      <c r="C11" s="315"/>
      <c r="D11" s="315"/>
      <c r="E11" s="319"/>
      <c r="F11" s="323"/>
      <c r="G11" s="34">
        <f aca="true" t="shared" si="2" ref="G11:G28">IF((E11-$H$7&gt;0),E11-$H$7,0)</f>
        <v>0</v>
      </c>
      <c r="H11" s="37">
        <f aca="true" t="shared" si="3" ref="H11:H28">D11</f>
        <v>0</v>
      </c>
      <c r="I11" s="37">
        <f t="shared" si="0"/>
        <v>0</v>
      </c>
      <c r="J11" s="38">
        <f t="shared" si="1"/>
        <v>0</v>
      </c>
      <c r="K11" s="58"/>
    </row>
    <row r="12" spans="1:11" ht="12.75" thickBot="1">
      <c r="A12" s="332">
        <v>3</v>
      </c>
      <c r="B12" s="314"/>
      <c r="C12" s="315"/>
      <c r="D12" s="315"/>
      <c r="E12" s="319"/>
      <c r="F12" s="324"/>
      <c r="G12" s="34">
        <f t="shared" si="2"/>
        <v>0</v>
      </c>
      <c r="H12" s="37">
        <f t="shared" si="3"/>
        <v>0</v>
      </c>
      <c r="I12" s="37">
        <f t="shared" si="0"/>
        <v>0</v>
      </c>
      <c r="J12" s="38">
        <f t="shared" si="1"/>
        <v>0</v>
      </c>
      <c r="K12" s="58"/>
    </row>
    <row r="13" spans="1:11" ht="12.75" thickBot="1">
      <c r="A13" s="332">
        <v>4</v>
      </c>
      <c r="B13" s="318"/>
      <c r="C13" s="318"/>
      <c r="D13" s="315"/>
      <c r="E13" s="325"/>
      <c r="F13" s="324"/>
      <c r="G13" s="34">
        <f t="shared" si="2"/>
        <v>0</v>
      </c>
      <c r="H13" s="37">
        <f t="shared" si="3"/>
        <v>0</v>
      </c>
      <c r="I13" s="37">
        <f t="shared" si="0"/>
        <v>0</v>
      </c>
      <c r="J13" s="38">
        <f t="shared" si="1"/>
        <v>0</v>
      </c>
      <c r="K13" s="58"/>
    </row>
    <row r="14" spans="1:11" ht="12.75" thickBot="1">
      <c r="A14" s="332">
        <v>5</v>
      </c>
      <c r="B14" s="318"/>
      <c r="C14" s="318"/>
      <c r="D14" s="314"/>
      <c r="E14" s="319"/>
      <c r="F14" s="317"/>
      <c r="G14" s="34">
        <f t="shared" si="2"/>
        <v>0</v>
      </c>
      <c r="H14" s="37">
        <f t="shared" si="3"/>
        <v>0</v>
      </c>
      <c r="I14" s="37">
        <f t="shared" si="0"/>
        <v>0</v>
      </c>
      <c r="J14" s="38">
        <f t="shared" si="1"/>
        <v>0</v>
      </c>
      <c r="K14" s="58"/>
    </row>
    <row r="15" spans="1:11" ht="12.75" thickBot="1">
      <c r="A15" s="332">
        <v>6</v>
      </c>
      <c r="B15" s="318"/>
      <c r="C15" s="318"/>
      <c r="D15" s="314"/>
      <c r="E15" s="319"/>
      <c r="F15" s="317"/>
      <c r="G15" s="34">
        <f t="shared" si="2"/>
        <v>0</v>
      </c>
      <c r="H15" s="37">
        <f t="shared" si="3"/>
        <v>0</v>
      </c>
      <c r="I15" s="37">
        <f t="shared" si="0"/>
        <v>0</v>
      </c>
      <c r="J15" s="38">
        <f t="shared" si="1"/>
        <v>0</v>
      </c>
      <c r="K15" s="58"/>
    </row>
    <row r="16" spans="1:11" ht="12.75" thickBot="1">
      <c r="A16" s="332">
        <v>7</v>
      </c>
      <c r="B16" s="318"/>
      <c r="C16" s="318"/>
      <c r="D16" s="314"/>
      <c r="E16" s="333"/>
      <c r="F16" s="317"/>
      <c r="G16" s="34">
        <f t="shared" si="2"/>
        <v>0</v>
      </c>
      <c r="H16" s="37">
        <f t="shared" si="3"/>
        <v>0</v>
      </c>
      <c r="I16" s="37">
        <f t="shared" si="0"/>
        <v>0</v>
      </c>
      <c r="J16" s="38">
        <f t="shared" si="1"/>
        <v>0</v>
      </c>
      <c r="K16" s="58"/>
    </row>
    <row r="17" spans="1:11" ht="12.75" thickBot="1">
      <c r="A17" s="332">
        <v>8</v>
      </c>
      <c r="B17" s="318"/>
      <c r="C17" s="318"/>
      <c r="D17" s="314"/>
      <c r="E17" s="319"/>
      <c r="F17" s="317"/>
      <c r="G17" s="34">
        <f t="shared" si="2"/>
        <v>0</v>
      </c>
      <c r="H17" s="37">
        <f t="shared" si="3"/>
        <v>0</v>
      </c>
      <c r="I17" s="37">
        <f t="shared" si="0"/>
        <v>0</v>
      </c>
      <c r="J17" s="38">
        <f t="shared" si="1"/>
        <v>0</v>
      </c>
      <c r="K17" s="58"/>
    </row>
    <row r="18" spans="1:11" ht="12.75" thickBot="1">
      <c r="A18" s="332">
        <v>9</v>
      </c>
      <c r="B18" s="318"/>
      <c r="C18" s="318"/>
      <c r="D18" s="314"/>
      <c r="E18" s="333"/>
      <c r="F18" s="317"/>
      <c r="G18" s="34">
        <f t="shared" si="2"/>
        <v>0</v>
      </c>
      <c r="H18" s="37">
        <f t="shared" si="3"/>
        <v>0</v>
      </c>
      <c r="I18" s="37">
        <f t="shared" si="0"/>
        <v>0</v>
      </c>
      <c r="J18" s="38">
        <f t="shared" si="1"/>
        <v>0</v>
      </c>
      <c r="K18" s="58"/>
    </row>
    <row r="19" spans="1:11" ht="12.75" thickBot="1">
      <c r="A19" s="332">
        <v>10</v>
      </c>
      <c r="B19" s="318"/>
      <c r="C19" s="318"/>
      <c r="D19" s="314"/>
      <c r="E19" s="319"/>
      <c r="F19" s="317"/>
      <c r="G19" s="34">
        <f t="shared" si="2"/>
        <v>0</v>
      </c>
      <c r="H19" s="37">
        <f t="shared" si="3"/>
        <v>0</v>
      </c>
      <c r="I19" s="37">
        <f t="shared" si="0"/>
        <v>0</v>
      </c>
      <c r="J19" s="38">
        <f t="shared" si="1"/>
        <v>0</v>
      </c>
      <c r="K19" s="58"/>
    </row>
    <row r="20" spans="1:11" ht="12.75" thickBot="1">
      <c r="A20" s="334">
        <v>11</v>
      </c>
      <c r="B20" s="320"/>
      <c r="C20" s="320"/>
      <c r="D20" s="314"/>
      <c r="E20" s="319"/>
      <c r="F20" s="317"/>
      <c r="G20" s="34">
        <f t="shared" si="2"/>
        <v>0</v>
      </c>
      <c r="H20" s="37">
        <f t="shared" si="3"/>
        <v>0</v>
      </c>
      <c r="I20" s="37">
        <f t="shared" si="0"/>
        <v>0</v>
      </c>
      <c r="J20" s="38">
        <f t="shared" si="1"/>
        <v>0</v>
      </c>
      <c r="K20" s="58"/>
    </row>
    <row r="21" spans="1:11" ht="12.75" thickBot="1">
      <c r="A21" s="334">
        <v>12</v>
      </c>
      <c r="B21" s="320"/>
      <c r="C21" s="320"/>
      <c r="D21" s="314"/>
      <c r="E21" s="319"/>
      <c r="F21" s="317"/>
      <c r="G21" s="34">
        <f t="shared" si="2"/>
        <v>0</v>
      </c>
      <c r="H21" s="37">
        <f t="shared" si="3"/>
        <v>0</v>
      </c>
      <c r="I21" s="37">
        <f t="shared" si="0"/>
        <v>0</v>
      </c>
      <c r="J21" s="38">
        <f t="shared" si="1"/>
        <v>0</v>
      </c>
      <c r="K21" s="58"/>
    </row>
    <row r="22" spans="1:11" ht="12.75" thickBot="1">
      <c r="A22" s="334">
        <v>13</v>
      </c>
      <c r="B22" s="320"/>
      <c r="C22" s="320"/>
      <c r="D22" s="314"/>
      <c r="E22" s="319"/>
      <c r="F22" s="317"/>
      <c r="G22" s="34">
        <f t="shared" si="2"/>
        <v>0</v>
      </c>
      <c r="H22" s="37">
        <f t="shared" si="3"/>
        <v>0</v>
      </c>
      <c r="I22" s="37">
        <f t="shared" si="0"/>
        <v>0</v>
      </c>
      <c r="J22" s="38">
        <f t="shared" si="1"/>
        <v>0</v>
      </c>
      <c r="K22" s="58"/>
    </row>
    <row r="23" spans="1:11" ht="12.75" thickBot="1">
      <c r="A23" s="334">
        <v>14</v>
      </c>
      <c r="B23" s="320"/>
      <c r="C23" s="320"/>
      <c r="D23" s="314"/>
      <c r="E23" s="319"/>
      <c r="F23" s="317"/>
      <c r="G23" s="34">
        <f t="shared" si="2"/>
        <v>0</v>
      </c>
      <c r="H23" s="37">
        <f t="shared" si="3"/>
        <v>0</v>
      </c>
      <c r="I23" s="37">
        <f t="shared" si="0"/>
        <v>0</v>
      </c>
      <c r="J23" s="38">
        <f t="shared" si="1"/>
        <v>0</v>
      </c>
      <c r="K23" s="58"/>
    </row>
    <row r="24" spans="1:11" ht="12.75" thickBot="1">
      <c r="A24" s="334">
        <v>15</v>
      </c>
      <c r="B24" s="320"/>
      <c r="C24" s="320"/>
      <c r="D24" s="314"/>
      <c r="E24" s="319"/>
      <c r="F24" s="317"/>
      <c r="G24" s="34">
        <f t="shared" si="2"/>
        <v>0</v>
      </c>
      <c r="H24" s="37">
        <f t="shared" si="3"/>
        <v>0</v>
      </c>
      <c r="I24" s="37">
        <f t="shared" si="0"/>
        <v>0</v>
      </c>
      <c r="J24" s="38">
        <f t="shared" si="1"/>
        <v>0</v>
      </c>
      <c r="K24" s="58"/>
    </row>
    <row r="25" spans="1:11" ht="12.75" thickBot="1">
      <c r="A25" s="334">
        <v>16</v>
      </c>
      <c r="B25" s="320"/>
      <c r="C25" s="320"/>
      <c r="D25" s="314"/>
      <c r="E25" s="319"/>
      <c r="F25" s="317"/>
      <c r="G25" s="34">
        <f t="shared" si="2"/>
        <v>0</v>
      </c>
      <c r="H25" s="37">
        <f t="shared" si="3"/>
        <v>0</v>
      </c>
      <c r="I25" s="37">
        <f t="shared" si="0"/>
        <v>0</v>
      </c>
      <c r="J25" s="38">
        <f t="shared" si="1"/>
        <v>0</v>
      </c>
      <c r="K25" s="58"/>
    </row>
    <row r="26" spans="1:11" ht="12.75" thickBot="1">
      <c r="A26" s="334">
        <v>17</v>
      </c>
      <c r="B26" s="320"/>
      <c r="C26" s="320"/>
      <c r="D26" s="314"/>
      <c r="E26" s="319"/>
      <c r="F26" s="317"/>
      <c r="G26" s="34">
        <f t="shared" si="2"/>
        <v>0</v>
      </c>
      <c r="H26" s="37">
        <f t="shared" si="3"/>
        <v>0</v>
      </c>
      <c r="I26" s="37">
        <f t="shared" si="0"/>
        <v>0</v>
      </c>
      <c r="J26" s="38">
        <f t="shared" si="1"/>
        <v>0</v>
      </c>
      <c r="K26" s="58"/>
    </row>
    <row r="27" spans="1:11" ht="12.75" thickBot="1">
      <c r="A27" s="334">
        <v>18</v>
      </c>
      <c r="B27" s="320"/>
      <c r="C27" s="320"/>
      <c r="D27" s="314"/>
      <c r="E27" s="319"/>
      <c r="F27" s="317"/>
      <c r="G27" s="34">
        <f t="shared" si="2"/>
        <v>0</v>
      </c>
      <c r="H27" s="37">
        <f t="shared" si="3"/>
        <v>0</v>
      </c>
      <c r="I27" s="37">
        <f t="shared" si="0"/>
        <v>0</v>
      </c>
      <c r="J27" s="38">
        <f t="shared" si="1"/>
        <v>0</v>
      </c>
      <c r="K27" s="58"/>
    </row>
    <row r="28" spans="1:11" ht="12.75" thickBot="1">
      <c r="A28" s="334">
        <v>19</v>
      </c>
      <c r="B28" s="320"/>
      <c r="C28" s="320"/>
      <c r="D28" s="314"/>
      <c r="E28" s="319"/>
      <c r="F28" s="317"/>
      <c r="G28" s="34">
        <f t="shared" si="2"/>
        <v>0</v>
      </c>
      <c r="H28" s="37">
        <f t="shared" si="3"/>
        <v>0</v>
      </c>
      <c r="I28" s="37">
        <f t="shared" si="0"/>
        <v>0</v>
      </c>
      <c r="J28" s="38">
        <f t="shared" si="1"/>
        <v>0</v>
      </c>
      <c r="K28" s="58"/>
    </row>
    <row r="29" spans="1:11" ht="12.75" thickBot="1">
      <c r="A29" s="334" t="s">
        <v>44</v>
      </c>
      <c r="B29" s="416" t="s">
        <v>54</v>
      </c>
      <c r="C29" s="417"/>
      <c r="D29" s="28">
        <f>SUM(D10:D28)</f>
        <v>0</v>
      </c>
      <c r="E29" s="328"/>
      <c r="F29" s="328"/>
      <c r="G29" s="26"/>
      <c r="H29" s="28">
        <f>SUM(H10:H28)</f>
        <v>0</v>
      </c>
      <c r="I29" s="28">
        <f>SUM(I10:I28)</f>
        <v>0</v>
      </c>
      <c r="J29" s="28">
        <f>SUM(J10:J28)</f>
        <v>0</v>
      </c>
      <c r="K29" s="44"/>
    </row>
    <row r="30" spans="1:11" ht="12.75" thickBot="1">
      <c r="A30" s="43"/>
      <c r="B30" s="416"/>
      <c r="C30" s="417"/>
      <c r="D30" s="28"/>
      <c r="E30" s="328"/>
      <c r="F30" s="328"/>
      <c r="G30" s="26"/>
      <c r="H30" s="27"/>
      <c r="I30" s="27"/>
      <c r="J30" s="27"/>
      <c r="K30" s="44"/>
    </row>
    <row r="31" spans="1:11" ht="12.75" thickBot="1">
      <c r="A31" s="43"/>
      <c r="B31" s="416" t="s">
        <v>55</v>
      </c>
      <c r="C31" s="417"/>
      <c r="D31" s="28">
        <f>D29-D30</f>
        <v>0</v>
      </c>
      <c r="E31" s="328"/>
      <c r="F31" s="328"/>
      <c r="G31" s="26"/>
      <c r="H31" s="27"/>
      <c r="I31" s="27"/>
      <c r="J31" s="27"/>
      <c r="K31" s="44"/>
    </row>
    <row r="32" spans="1:11" ht="12">
      <c r="A32" s="43"/>
      <c r="B32" s="26"/>
      <c r="C32" s="26"/>
      <c r="D32" s="27"/>
      <c r="E32" s="328"/>
      <c r="F32" s="328"/>
      <c r="G32" s="26"/>
      <c r="H32" s="27"/>
      <c r="I32" s="27"/>
      <c r="J32" s="27"/>
      <c r="K32" s="44"/>
    </row>
    <row r="33" spans="1:11" ht="12">
      <c r="A33" s="335"/>
      <c r="B33" s="336"/>
      <c r="C33" s="336"/>
      <c r="D33" s="337"/>
      <c r="E33" s="338"/>
      <c r="F33" s="338"/>
      <c r="G33" s="26"/>
      <c r="H33" s="339"/>
      <c r="I33" s="339"/>
      <c r="J33" s="339"/>
      <c r="K33" s="44"/>
    </row>
    <row r="34" spans="1:11" ht="12">
      <c r="A34" s="39" t="s">
        <v>45</v>
      </c>
      <c r="B34" s="40"/>
      <c r="C34" s="40"/>
      <c r="D34" s="41"/>
      <c r="E34" s="42">
        <f>H29</f>
        <v>0</v>
      </c>
      <c r="F34" s="26"/>
      <c r="G34" s="26"/>
      <c r="H34" s="26"/>
      <c r="I34" s="26"/>
      <c r="J34" s="26"/>
      <c r="K34" s="44"/>
    </row>
    <row r="35" spans="1:11" ht="12.75" thickBot="1">
      <c r="A35" s="43" t="s">
        <v>46</v>
      </c>
      <c r="B35" s="26"/>
      <c r="C35" s="26"/>
      <c r="D35" s="44"/>
      <c r="E35" s="45">
        <f>I29</f>
        <v>0</v>
      </c>
      <c r="F35" s="26"/>
      <c r="G35" s="26"/>
      <c r="H35" s="26"/>
      <c r="I35" s="26"/>
      <c r="J35" s="26"/>
      <c r="K35" s="44"/>
    </row>
    <row r="36" spans="1:11" ht="12">
      <c r="A36" s="43" t="s">
        <v>47</v>
      </c>
      <c r="B36" s="26"/>
      <c r="C36" s="26"/>
      <c r="D36" s="44"/>
      <c r="E36" s="46">
        <f>E34-E35</f>
        <v>0</v>
      </c>
      <c r="F36" s="26"/>
      <c r="G36" s="26"/>
      <c r="H36" s="26"/>
      <c r="I36" s="26"/>
      <c r="J36" s="26"/>
      <c r="K36" s="44"/>
    </row>
    <row r="37" spans="1:11" ht="12">
      <c r="A37" s="43" t="s">
        <v>48</v>
      </c>
      <c r="B37" s="26"/>
      <c r="C37" s="26"/>
      <c r="D37" s="44"/>
      <c r="E37" s="321">
        <v>0</v>
      </c>
      <c r="F37" s="26"/>
      <c r="G37" s="26"/>
      <c r="H37" s="26"/>
      <c r="I37" s="26"/>
      <c r="J37" s="26"/>
      <c r="K37" s="44"/>
    </row>
    <row r="38" spans="1:11" ht="12.75" thickBot="1">
      <c r="A38" s="47" t="s">
        <v>49</v>
      </c>
      <c r="B38" s="48"/>
      <c r="C38" s="48"/>
      <c r="D38" s="49"/>
      <c r="E38" s="50">
        <f>E36-E37</f>
        <v>0</v>
      </c>
      <c r="F38" s="26"/>
      <c r="G38" s="26"/>
      <c r="H38" s="26"/>
      <c r="I38" s="26"/>
      <c r="J38" s="26"/>
      <c r="K38" s="44"/>
    </row>
    <row r="39" spans="1:11" ht="12.75" thickTop="1">
      <c r="A39" s="39"/>
      <c r="B39" s="40"/>
      <c r="C39" s="41"/>
      <c r="D39" s="51"/>
      <c r="E39" s="52"/>
      <c r="F39" s="26"/>
      <c r="G39" s="26"/>
      <c r="H39" s="26"/>
      <c r="I39" s="26"/>
      <c r="J39" s="26"/>
      <c r="K39" s="44"/>
    </row>
    <row r="40" spans="1:11" ht="12">
      <c r="A40" s="43" t="str">
        <f>IF(E38&lt;=0,"RFT-INT. GENERADOS POR PASIVOS","INT-S/PASIVOS A DEVENGAR-DOC A PAGAR-")</f>
        <v>RFT-INT. GENERADOS POR PASIVOS</v>
      </c>
      <c r="B40" s="26"/>
      <c r="C40" s="44"/>
      <c r="D40" s="53">
        <f>ABS(E38)</f>
        <v>0</v>
      </c>
      <c r="E40" s="52"/>
      <c r="F40" s="26"/>
      <c r="G40" s="26"/>
      <c r="H40" s="26" t="s">
        <v>137</v>
      </c>
      <c r="I40" s="26"/>
      <c r="J40" s="26"/>
      <c r="K40" s="44"/>
    </row>
    <row r="41" spans="1:11" ht="12.75">
      <c r="A41" s="47"/>
      <c r="B41" s="48" t="str">
        <f>IF(E38&gt;0,"RFT-INT.GENERADOS POR PASIVOS","INT-S/PASIVOS A DEVENGAR-DOC.A PAG-")</f>
        <v>INT-S/PASIVOS A DEVENGAR-DOC.A PAG-</v>
      </c>
      <c r="C41" s="49"/>
      <c r="D41" s="54"/>
      <c r="E41" s="46">
        <f>ABS(E38)</f>
        <v>0</v>
      </c>
      <c r="F41" s="26"/>
      <c r="G41" s="26"/>
      <c r="H41" s="162" t="s">
        <v>138</v>
      </c>
      <c r="I41" s="26"/>
      <c r="J41" s="26"/>
      <c r="K41" s="44"/>
    </row>
    <row r="42" spans="1:11" ht="12">
      <c r="A42" s="340"/>
      <c r="B42" s="341"/>
      <c r="C42" s="342"/>
      <c r="D42" s="343"/>
      <c r="E42" s="343"/>
      <c r="F42" s="48"/>
      <c r="G42" s="48"/>
      <c r="H42" s="48"/>
      <c r="I42" s="48"/>
      <c r="J42" s="48"/>
      <c r="K42" s="49"/>
    </row>
  </sheetData>
  <mergeCells count="11">
    <mergeCell ref="B30:C30"/>
    <mergeCell ref="B31:C31"/>
    <mergeCell ref="B1:C1"/>
    <mergeCell ref="B8:B9"/>
    <mergeCell ref="C8:C9"/>
    <mergeCell ref="D8:D9"/>
    <mergeCell ref="B29:C29"/>
    <mergeCell ref="K8:K9"/>
    <mergeCell ref="D1:H1"/>
    <mergeCell ref="D2:G2"/>
    <mergeCell ref="D3:G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22">
      <selection activeCell="E41" sqref="E41"/>
    </sheetView>
  </sheetViews>
  <sheetFormatPr defaultColWidth="11.421875" defaultRowHeight="12.75"/>
  <cols>
    <col min="1" max="1" width="7.7109375" style="55" customWidth="1"/>
    <col min="2" max="2" width="17.7109375" style="55" customWidth="1"/>
    <col min="3" max="3" width="10.00390625" style="55" customWidth="1"/>
    <col min="4" max="4" width="14.7109375" style="55" customWidth="1"/>
    <col min="5" max="7" width="10.7109375" style="55" customWidth="1"/>
    <col min="8" max="8" width="11.421875" style="55" customWidth="1"/>
    <col min="9" max="9" width="11.140625" style="55" customWidth="1"/>
    <col min="10" max="16384" width="11.421875" style="55" customWidth="1"/>
  </cols>
  <sheetData>
    <row r="1" spans="1:11" ht="20.25" thickBot="1">
      <c r="A1" s="421" t="s">
        <v>0</v>
      </c>
      <c r="B1" s="422"/>
      <c r="C1" s="393" t="s">
        <v>100</v>
      </c>
      <c r="D1" s="393"/>
      <c r="E1" s="393"/>
      <c r="F1" s="393"/>
      <c r="G1" s="393"/>
      <c r="H1" s="393"/>
      <c r="I1" s="393"/>
      <c r="J1" s="393"/>
      <c r="K1" s="194" t="s">
        <v>99</v>
      </c>
    </row>
    <row r="2" spans="1:11" ht="12.75">
      <c r="A2" s="77"/>
      <c r="B2" s="78"/>
      <c r="C2" s="423" t="s">
        <v>51</v>
      </c>
      <c r="D2" s="423"/>
      <c r="E2" s="423"/>
      <c r="F2" s="423"/>
      <c r="G2" s="423"/>
      <c r="H2" s="423"/>
      <c r="I2" s="423"/>
      <c r="J2" s="78"/>
      <c r="K2" s="79"/>
    </row>
    <row r="3" spans="1:11" ht="12.75">
      <c r="A3" s="77"/>
      <c r="B3" s="78"/>
      <c r="C3" s="424" t="s">
        <v>59</v>
      </c>
      <c r="D3" s="424"/>
      <c r="E3" s="424"/>
      <c r="F3" s="424"/>
      <c r="G3" s="424"/>
      <c r="H3" s="424"/>
      <c r="I3" s="424"/>
      <c r="J3" s="78"/>
      <c r="K3" s="79"/>
    </row>
    <row r="4" spans="1:11" ht="12.75">
      <c r="A4" s="81"/>
      <c r="B4" s="82"/>
      <c r="C4" s="82"/>
      <c r="D4" s="82"/>
      <c r="E4" s="82"/>
      <c r="F4" s="82"/>
      <c r="G4" s="82"/>
      <c r="H4" s="82"/>
      <c r="J4" s="56" t="s">
        <v>3</v>
      </c>
      <c r="K4" s="56"/>
    </row>
    <row r="5" spans="1:11" ht="12.75">
      <c r="A5" s="81"/>
      <c r="B5" s="82"/>
      <c r="C5" s="82"/>
      <c r="D5" s="82"/>
      <c r="E5" s="82"/>
      <c r="F5" s="82"/>
      <c r="G5" s="82"/>
      <c r="H5" s="82"/>
      <c r="J5" s="56" t="s">
        <v>4</v>
      </c>
      <c r="K5" s="56"/>
    </row>
    <row r="6" spans="1:11" ht="12.75">
      <c r="A6" s="81"/>
      <c r="B6" s="82"/>
      <c r="C6" s="82"/>
      <c r="D6" s="82"/>
      <c r="E6" s="82"/>
      <c r="F6" s="82"/>
      <c r="G6" s="82"/>
      <c r="H6" s="82"/>
      <c r="J6" s="56" t="s">
        <v>5</v>
      </c>
      <c r="K6" s="56"/>
    </row>
    <row r="7" spans="1:11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79"/>
    </row>
    <row r="8" spans="1:11" s="89" customFormat="1" ht="24" customHeight="1" thickBot="1">
      <c r="A8" s="83" t="s">
        <v>16</v>
      </c>
      <c r="B8" s="84" t="s">
        <v>101</v>
      </c>
      <c r="C8" s="84" t="s">
        <v>1</v>
      </c>
      <c r="D8" s="84" t="s">
        <v>56</v>
      </c>
      <c r="E8" s="85" t="s">
        <v>15</v>
      </c>
      <c r="F8" s="86" t="s">
        <v>54</v>
      </c>
      <c r="G8" s="87" t="s">
        <v>17</v>
      </c>
      <c r="H8" s="88" t="s">
        <v>18</v>
      </c>
      <c r="I8" s="87" t="s">
        <v>19</v>
      </c>
      <c r="J8" s="426" t="s">
        <v>14</v>
      </c>
      <c r="K8" s="427"/>
    </row>
    <row r="9" spans="1:11" ht="13.5" thickBot="1">
      <c r="A9" s="90">
        <v>1</v>
      </c>
      <c r="B9" s="91" t="s">
        <v>74</v>
      </c>
      <c r="C9" s="92">
        <v>3700</v>
      </c>
      <c r="D9" s="92" t="s">
        <v>77</v>
      </c>
      <c r="E9" s="93">
        <v>38362</v>
      </c>
      <c r="F9" s="94"/>
      <c r="G9" s="344">
        <v>3700</v>
      </c>
      <c r="H9" s="94"/>
      <c r="I9" s="56"/>
      <c r="J9" s="428"/>
      <c r="K9" s="428"/>
    </row>
    <row r="10" spans="1:11" ht="13.5" thickBot="1">
      <c r="A10" s="90">
        <v>2</v>
      </c>
      <c r="B10" s="91" t="s">
        <v>74</v>
      </c>
      <c r="C10" s="92">
        <v>3700</v>
      </c>
      <c r="D10" s="92" t="s">
        <v>78</v>
      </c>
      <c r="E10" s="93">
        <v>38393</v>
      </c>
      <c r="F10" s="94"/>
      <c r="G10" s="344">
        <v>3700</v>
      </c>
      <c r="H10" s="94"/>
      <c r="I10" s="56"/>
      <c r="J10" s="428"/>
      <c r="K10" s="428"/>
    </row>
    <row r="11" spans="1:11" ht="13.5" thickBot="1">
      <c r="A11" s="90">
        <v>3</v>
      </c>
      <c r="B11" s="91" t="s">
        <v>74</v>
      </c>
      <c r="C11" s="92">
        <v>3700</v>
      </c>
      <c r="D11" s="92" t="s">
        <v>79</v>
      </c>
      <c r="E11" s="93">
        <v>38421</v>
      </c>
      <c r="F11" s="95">
        <f>SUM(C9:C11)</f>
        <v>11100</v>
      </c>
      <c r="G11" s="344">
        <v>3700</v>
      </c>
      <c r="H11" s="95"/>
      <c r="I11" s="56"/>
      <c r="J11" s="428"/>
      <c r="K11" s="428"/>
    </row>
    <row r="12" spans="1:11" ht="13.5" thickBot="1">
      <c r="A12" s="90">
        <v>4</v>
      </c>
      <c r="B12" s="96" t="s">
        <v>75</v>
      </c>
      <c r="C12" s="97">
        <v>5000</v>
      </c>
      <c r="D12" s="98" t="s">
        <v>80</v>
      </c>
      <c r="E12" s="93">
        <v>38388</v>
      </c>
      <c r="F12" s="95"/>
      <c r="G12" s="344">
        <v>5000</v>
      </c>
      <c r="H12" s="94"/>
      <c r="I12" s="56"/>
      <c r="J12" s="428"/>
      <c r="K12" s="428"/>
    </row>
    <row r="13" spans="1:11" ht="14.25" customHeight="1" thickBot="1">
      <c r="A13" s="90">
        <v>5</v>
      </c>
      <c r="B13" s="96" t="s">
        <v>75</v>
      </c>
      <c r="C13" s="97">
        <v>3695</v>
      </c>
      <c r="D13" s="98" t="s">
        <v>81</v>
      </c>
      <c r="E13" s="99">
        <v>38416</v>
      </c>
      <c r="F13" s="95">
        <f>SUM(C12:C13)</f>
        <v>8695</v>
      </c>
      <c r="G13" s="344">
        <v>3695</v>
      </c>
      <c r="H13" s="94"/>
      <c r="I13" s="56"/>
      <c r="J13" s="429"/>
      <c r="K13" s="430"/>
    </row>
    <row r="14" spans="1:11" ht="52.5" customHeight="1" thickBot="1">
      <c r="A14" s="90">
        <v>6</v>
      </c>
      <c r="B14" s="96" t="s">
        <v>90</v>
      </c>
      <c r="C14" s="97">
        <v>5000</v>
      </c>
      <c r="D14" s="98" t="s">
        <v>91</v>
      </c>
      <c r="E14" s="93">
        <v>38717</v>
      </c>
      <c r="F14" s="95">
        <f>C14</f>
        <v>5000</v>
      </c>
      <c r="G14" s="344">
        <v>5000</v>
      </c>
      <c r="H14" s="94"/>
      <c r="I14" s="56"/>
      <c r="J14" s="431" t="s">
        <v>152</v>
      </c>
      <c r="K14" s="432"/>
    </row>
    <row r="15" spans="1:11" ht="13.5" thickBot="1">
      <c r="A15" s="90"/>
      <c r="B15" s="96" t="s">
        <v>76</v>
      </c>
      <c r="C15" s="97">
        <v>4780</v>
      </c>
      <c r="D15" s="98" t="s">
        <v>105</v>
      </c>
      <c r="E15" s="93">
        <v>38375</v>
      </c>
      <c r="F15" s="95"/>
      <c r="G15" s="344">
        <v>4780</v>
      </c>
      <c r="H15" s="94"/>
      <c r="I15" s="56"/>
      <c r="J15" s="424"/>
      <c r="K15" s="424"/>
    </row>
    <row r="16" spans="1:11" ht="13.5" thickBot="1">
      <c r="A16" s="90"/>
      <c r="B16" s="96" t="s">
        <v>76</v>
      </c>
      <c r="C16" s="97">
        <v>2800</v>
      </c>
      <c r="D16" s="98" t="s">
        <v>106</v>
      </c>
      <c r="E16" s="93">
        <v>38411</v>
      </c>
      <c r="F16" s="95">
        <f>SUM(C15:C16)</f>
        <v>7580</v>
      </c>
      <c r="G16" s="344">
        <v>2800</v>
      </c>
      <c r="H16" s="94"/>
      <c r="I16" s="56"/>
      <c r="J16" s="424"/>
      <c r="K16" s="424"/>
    </row>
    <row r="17" spans="1:11" ht="45.75" customHeight="1" thickBot="1">
      <c r="A17" s="90"/>
      <c r="B17" s="96" t="s">
        <v>76</v>
      </c>
      <c r="C17" s="97"/>
      <c r="D17" s="98"/>
      <c r="E17" s="93"/>
      <c r="F17" s="95"/>
      <c r="G17" s="344"/>
      <c r="H17" s="345">
        <v>3900</v>
      </c>
      <c r="I17" s="56"/>
      <c r="J17" s="433" t="s">
        <v>153</v>
      </c>
      <c r="K17" s="434"/>
    </row>
    <row r="18" spans="1:11" ht="12.75">
      <c r="A18" s="90">
        <v>7</v>
      </c>
      <c r="B18" s="100" t="s">
        <v>102</v>
      </c>
      <c r="C18" s="101">
        <v>0</v>
      </c>
      <c r="D18" s="102"/>
      <c r="E18" s="103"/>
      <c r="F18" s="94"/>
      <c r="G18" s="344">
        <v>0</v>
      </c>
      <c r="H18" s="94"/>
      <c r="I18" s="56"/>
      <c r="J18" s="428"/>
      <c r="K18" s="428"/>
    </row>
    <row r="19" spans="1:11" ht="12.75">
      <c r="A19" s="90">
        <v>8</v>
      </c>
      <c r="B19" s="100" t="s">
        <v>103</v>
      </c>
      <c r="C19" s="101">
        <v>0</v>
      </c>
      <c r="D19" s="100"/>
      <c r="E19" s="104"/>
      <c r="F19" s="95"/>
      <c r="G19" s="344">
        <v>0</v>
      </c>
      <c r="H19" s="95"/>
      <c r="I19" s="56"/>
      <c r="J19" s="428"/>
      <c r="K19" s="428"/>
    </row>
    <row r="20" spans="1:11" ht="15" customHeight="1" thickBot="1">
      <c r="A20" s="90">
        <v>9</v>
      </c>
      <c r="B20" s="100" t="s">
        <v>104</v>
      </c>
      <c r="C20" s="101">
        <v>0</v>
      </c>
      <c r="D20" s="105"/>
      <c r="E20" s="103"/>
      <c r="F20" s="106"/>
      <c r="G20" s="346">
        <v>0</v>
      </c>
      <c r="H20" s="106"/>
      <c r="I20" s="56"/>
      <c r="J20" s="429"/>
      <c r="K20" s="430"/>
    </row>
    <row r="21" spans="1:11" ht="13.5" thickBot="1">
      <c r="A21" s="56"/>
      <c r="B21" s="80" t="s">
        <v>2</v>
      </c>
      <c r="C21" s="107">
        <f>SUM(C9:C20)</f>
        <v>32375</v>
      </c>
      <c r="D21" s="80"/>
      <c r="E21" s="108"/>
      <c r="F21" s="109">
        <f>SUM(F9:F20)</f>
        <v>32375</v>
      </c>
      <c r="G21" s="109">
        <f>SUM(G9:G20)</f>
        <v>32375</v>
      </c>
      <c r="H21" s="109">
        <f>SUM(H9:H20)</f>
        <v>3900</v>
      </c>
      <c r="I21" s="110">
        <f>SUM(I9:I20)</f>
        <v>0</v>
      </c>
      <c r="J21" s="428"/>
      <c r="K21" s="428"/>
    </row>
    <row r="22" spans="1:11" ht="13.5" thickBot="1">
      <c r="A22" s="111"/>
      <c r="B22" s="111"/>
      <c r="C22" s="111"/>
      <c r="D22" s="111"/>
      <c r="E22" s="111"/>
      <c r="F22" s="112"/>
      <c r="G22" s="113"/>
      <c r="H22" s="113"/>
      <c r="I22" s="111"/>
      <c r="J22" s="425"/>
      <c r="K22" s="425"/>
    </row>
    <row r="23" spans="1:11" ht="13.5" thickBot="1">
      <c r="A23" s="435" t="s">
        <v>20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7"/>
    </row>
    <row r="24" spans="1:11" ht="45.75" customHeight="1" thickBot="1">
      <c r="A24" s="438"/>
      <c r="B24" s="439"/>
      <c r="C24" s="114" t="s">
        <v>107</v>
      </c>
      <c r="D24" s="115"/>
      <c r="E24" s="115"/>
      <c r="F24" s="115"/>
      <c r="G24" s="115" t="s">
        <v>1</v>
      </c>
      <c r="H24" s="116" t="s">
        <v>21</v>
      </c>
      <c r="I24" s="117" t="s">
        <v>25</v>
      </c>
      <c r="J24" s="442"/>
      <c r="K24" s="442"/>
    </row>
    <row r="25" spans="1:11" ht="13.5" thickBot="1">
      <c r="A25" s="440" t="s">
        <v>22</v>
      </c>
      <c r="B25" s="441"/>
      <c r="C25" s="56">
        <v>7</v>
      </c>
      <c r="D25" s="56"/>
      <c r="E25" s="56"/>
      <c r="F25" s="56"/>
      <c r="G25" s="95">
        <v>32735</v>
      </c>
      <c r="H25" s="118">
        <f>ROUND(G25/$G$25*100,2)</f>
        <v>100</v>
      </c>
      <c r="I25" s="118">
        <f>ROUND(C25/$C$25*100,2)</f>
        <v>100</v>
      </c>
      <c r="J25" s="428"/>
      <c r="K25" s="428"/>
    </row>
    <row r="26" spans="1:11" ht="13.5" thickBot="1">
      <c r="A26" s="440" t="s">
        <v>23</v>
      </c>
      <c r="B26" s="441"/>
      <c r="C26" s="56">
        <v>7</v>
      </c>
      <c r="D26" s="56"/>
      <c r="E26" s="56"/>
      <c r="F26" s="56"/>
      <c r="G26" s="95">
        <v>32735</v>
      </c>
      <c r="H26" s="118">
        <f>ROUND(G26/$G$25*100,2)</f>
        <v>100</v>
      </c>
      <c r="I26" s="118">
        <f>ROUND(C26/$C$25*100,2)</f>
        <v>100</v>
      </c>
      <c r="J26" s="428"/>
      <c r="K26" s="428"/>
    </row>
    <row r="27" spans="1:11" ht="13.5" thickBot="1">
      <c r="A27" s="440" t="s">
        <v>24</v>
      </c>
      <c r="B27" s="441"/>
      <c r="C27" s="56">
        <v>0</v>
      </c>
      <c r="D27" s="56"/>
      <c r="E27" s="56"/>
      <c r="F27" s="56"/>
      <c r="G27" s="95">
        <v>0</v>
      </c>
      <c r="H27" s="118">
        <f>ROUND(G27/$G$25*100,2)</f>
        <v>0</v>
      </c>
      <c r="I27" s="118">
        <f>ROUND(C27/$C$25*100,2)</f>
        <v>0</v>
      </c>
      <c r="J27" s="428"/>
      <c r="K27" s="428"/>
    </row>
    <row r="28" spans="1:11" ht="13.5" thickBot="1">
      <c r="A28" s="440" t="s">
        <v>19</v>
      </c>
      <c r="B28" s="441"/>
      <c r="C28" s="56">
        <v>0</v>
      </c>
      <c r="D28" s="56"/>
      <c r="E28" s="56"/>
      <c r="F28" s="56"/>
      <c r="G28" s="95">
        <v>0</v>
      </c>
      <c r="H28" s="118">
        <f>ROUND(G28/$G$25*100,2)</f>
        <v>0</v>
      </c>
      <c r="I28" s="118">
        <f>ROUND(C28/$C$25*100,2)</f>
        <v>0</v>
      </c>
      <c r="J28" s="428"/>
      <c r="K28" s="428"/>
    </row>
    <row r="29" spans="1:11" ht="12.7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79"/>
    </row>
    <row r="30" spans="1:11" ht="12.75">
      <c r="A30" s="81"/>
      <c r="B30" s="82"/>
      <c r="C30" s="82"/>
      <c r="D30" s="82"/>
      <c r="E30" s="82"/>
      <c r="F30" s="82"/>
      <c r="G30" s="26" t="s">
        <v>137</v>
      </c>
      <c r="H30" s="82"/>
      <c r="I30" s="82"/>
      <c r="J30" s="82"/>
      <c r="K30" s="79"/>
    </row>
    <row r="31" spans="1:11" ht="12.75">
      <c r="A31" s="81"/>
      <c r="B31" s="82"/>
      <c r="C31" s="82"/>
      <c r="D31" s="82"/>
      <c r="E31" s="82"/>
      <c r="F31" s="82"/>
      <c r="G31" s="162" t="s">
        <v>138</v>
      </c>
      <c r="H31" s="82"/>
      <c r="I31" s="82"/>
      <c r="J31" s="82"/>
      <c r="K31" s="79"/>
    </row>
    <row r="32" spans="1:1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79"/>
    </row>
    <row r="33" spans="1:11" ht="13.5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1"/>
    </row>
  </sheetData>
  <mergeCells count="30">
    <mergeCell ref="A26:B26"/>
    <mergeCell ref="A27:B27"/>
    <mergeCell ref="A28:B28"/>
    <mergeCell ref="J25:K25"/>
    <mergeCell ref="J27:K27"/>
    <mergeCell ref="J28:K28"/>
    <mergeCell ref="J21:K21"/>
    <mergeCell ref="J26:K26"/>
    <mergeCell ref="J9:K9"/>
    <mergeCell ref="J10:K10"/>
    <mergeCell ref="J11:K11"/>
    <mergeCell ref="A23:K23"/>
    <mergeCell ref="A24:B24"/>
    <mergeCell ref="A25:B25"/>
    <mergeCell ref="J24:K24"/>
    <mergeCell ref="J13:K13"/>
    <mergeCell ref="J22:K22"/>
    <mergeCell ref="J8:K8"/>
    <mergeCell ref="J12:K12"/>
    <mergeCell ref="J20:K20"/>
    <mergeCell ref="J14:K14"/>
    <mergeCell ref="J18:K18"/>
    <mergeCell ref="J19:K19"/>
    <mergeCell ref="J15:K15"/>
    <mergeCell ref="J16:K16"/>
    <mergeCell ref="J17:K17"/>
    <mergeCell ref="A1:B1"/>
    <mergeCell ref="C2:I2"/>
    <mergeCell ref="C3:I3"/>
    <mergeCell ref="C1:J1"/>
  </mergeCells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CASALS &amp; ASOC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Claudia</cp:lastModifiedBy>
  <cp:lastPrinted>2013-10-01T22:17:23Z</cp:lastPrinted>
  <dcterms:created xsi:type="dcterms:W3CDTF">2005-07-19T21:04:25Z</dcterms:created>
  <dcterms:modified xsi:type="dcterms:W3CDTF">2013-10-01T22:20:41Z</dcterms:modified>
  <cp:category/>
  <cp:version/>
  <cp:contentType/>
  <cp:contentStatus/>
</cp:coreProperties>
</file>