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nunciado" sheetId="1" r:id="rId1"/>
    <sheet name="LLAVE" sheetId="2" r:id="rId2"/>
    <sheet name="CC1" sheetId="3" r:id="rId3"/>
  </sheets>
  <definedNames>
    <definedName name="_xlnm.Print_Area" localSheetId="0">'enunciado'!$A$1:$G$18</definedName>
  </definedNames>
  <calcPr fullCalcOnLoad="1"/>
</workbook>
</file>

<file path=xl/sharedStrings.xml><?xml version="1.0" encoding="utf-8"?>
<sst xmlns="http://schemas.openxmlformats.org/spreadsheetml/2006/main" count="116" uniqueCount="77">
  <si>
    <t>UCC AUDITORES</t>
  </si>
  <si>
    <t>TOTALES</t>
  </si>
  <si>
    <t>AJUSTES</t>
  </si>
  <si>
    <t>CUENTA</t>
  </si>
  <si>
    <t>SALDO CIERRE ANTERIOR</t>
  </si>
  <si>
    <t>SALDO AL CIERRE</t>
  </si>
  <si>
    <t>CORRIENTE</t>
  </si>
  <si>
    <t>NO CORRIENTE</t>
  </si>
  <si>
    <t>ORIGEN</t>
  </si>
  <si>
    <t>TOTAL</t>
  </si>
  <si>
    <t>EMPRESA: IMAGINATE S.R.L.</t>
  </si>
  <si>
    <t>CIERRE EJERCICIO: 31/12/2004</t>
  </si>
  <si>
    <t>CC</t>
  </si>
  <si>
    <t>DEUDAS SOCIALES Y PREVISIONALES</t>
  </si>
  <si>
    <t>SUELDOS A PAGAR</t>
  </si>
  <si>
    <t>OTROS APORTES Y CONTR. A PAG</t>
  </si>
  <si>
    <t>MES</t>
  </si>
  <si>
    <t>COEFIC</t>
  </si>
  <si>
    <t>NOMINAL</t>
  </si>
  <si>
    <t>AJUSTADO</t>
  </si>
  <si>
    <t>ACTUALIZAC</t>
  </si>
  <si>
    <t>CUENTA: SUELDOS</t>
  </si>
  <si>
    <t>CUENTA: CONTRIBUCIONES SOCIALES</t>
  </si>
  <si>
    <t>RELAC. C.SOC./SUELDOS</t>
  </si>
  <si>
    <t>CC1</t>
  </si>
  <si>
    <t>Las retenciones para aportes previsionales sobre los sueldos es del 15,5%.</t>
  </si>
  <si>
    <t>SUELDOS</t>
  </si>
  <si>
    <t>CONTRIBUCIONES SOCIALES</t>
  </si>
  <si>
    <t>RFT</t>
  </si>
  <si>
    <t>Las contribuciones sociales son del 30,7% sobre los sueldos.</t>
  </si>
  <si>
    <t>La suma de aportes y contribuciones al suss es del 40,20 %.</t>
  </si>
  <si>
    <t>La suma de otros aportes y contribuciones a pagar es del 6% de los sueldos.</t>
  </si>
  <si>
    <t>SUSS A PAGAR</t>
  </si>
  <si>
    <t>contr. Soc. a pagar</t>
  </si>
  <si>
    <t>CONTRIB. SOC. DIC.</t>
  </si>
  <si>
    <t>OTROS APORT. Y CONTR</t>
  </si>
  <si>
    <t xml:space="preserve">SUELDOS A PAGAR </t>
  </si>
  <si>
    <t>SUELDOS DICIEMBRE + SAC</t>
  </si>
  <si>
    <t>pasivo al cierre</t>
  </si>
  <si>
    <t>Ajuste en  CC</t>
  </si>
  <si>
    <t>ANTICIPO  DE SUELDOS</t>
  </si>
  <si>
    <t>A2</t>
  </si>
  <si>
    <t>Programa de Procedimientos de Auditoria</t>
  </si>
  <si>
    <t>Fecha inicio: 01/01/2004</t>
  </si>
  <si>
    <t>Fecha cierre: 31/12/2004</t>
  </si>
  <si>
    <t>Tarea</t>
  </si>
  <si>
    <t>Descripcion de la tarea</t>
  </si>
  <si>
    <t>Auditor a/cargo</t>
  </si>
  <si>
    <t>Horas</t>
  </si>
  <si>
    <t>Hecho por</t>
  </si>
  <si>
    <t>Pres</t>
  </si>
  <si>
    <t>Reales</t>
  </si>
  <si>
    <t>Fecha</t>
  </si>
  <si>
    <t>Firma</t>
  </si>
  <si>
    <t>VISITA PRELIMINAR</t>
  </si>
  <si>
    <t>Legajo Permanente.</t>
  </si>
  <si>
    <t>Encargado</t>
  </si>
  <si>
    <t>El Encargado</t>
  </si>
  <si>
    <t>CIERRE DEL EJERCICIO (31/12)</t>
  </si>
  <si>
    <t>Legajo Periodico</t>
  </si>
  <si>
    <t>Ayudante</t>
  </si>
  <si>
    <t>_______________</t>
  </si>
  <si>
    <t>firma responsable</t>
  </si>
  <si>
    <t>- Se revisó documentación sustentatoria. (recibos, Libro Ley 20.744, comprobantes de retenciones, etc.).</t>
  </si>
  <si>
    <t>- Se realizó análisis cuantitativo y cualitativo de la documentación sustentatoria.</t>
  </si>
  <si>
    <t>- Se revisó el convenio 130/75 de empleados de comercio, normativas de organismos de seguridad social, obras sociales, AFJP y ART.</t>
  </si>
  <si>
    <t>- Se verificó que los sueldos y cargas sociales de la nómina están incluidos en los registros contables.</t>
  </si>
  <si>
    <t>- Se verificó que los saldos registrados son matemáticamente correctos y estén basados en montos correctos.</t>
  </si>
  <si>
    <t>- Se constató que al ser el cierre el 31/12 no deben registrarse devengamiento de provisiones por SAC.</t>
  </si>
  <si>
    <t>- Se efectuó revisiones analíticas de resultados.</t>
  </si>
  <si>
    <t>- Se constató que el 05/01/05 se pagaron los sueldos y el 09/01/05 los aportes y contribuciones.</t>
  </si>
  <si>
    <t>RUBRO: Deudas Sociales y Previsionales</t>
  </si>
  <si>
    <t>-</t>
  </si>
  <si>
    <t xml:space="preserve"> IMPORTE E. CONTABLES</t>
  </si>
  <si>
    <t>EECC</t>
  </si>
  <si>
    <t>REEXPRES. SUELDO, CONTRIBUC.</t>
  </si>
  <si>
    <t>SOC. Y PRUEBA DE RAZONABILIDAD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</si>
</sst>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2C0A]dddd\,\ dd&quot; de &quot;mmmm&quot; de &quot;yyyy"/>
    <numFmt numFmtId="181" formatCode="dd/mm/yy;@"/>
    <numFmt numFmtId="182" formatCode="0.0"/>
    <numFmt numFmtId="183" formatCode="d\-m\-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* #,##0_ ;_ * \-#,##0_ ;_ * &quot;-&quot;??_ ;_ @_ "/>
    <numFmt numFmtId="190" formatCode="_ * #,##0.000_ ;_ * \-#,##0.000_ ;_ * &quot;-&quot;??_ ;_ @_ "/>
    <numFmt numFmtId="191" formatCode="_ * #,##0.0_ ;_ * \-#,##0.0_ ;_ * &quot;-&quot;??_ ;_ @_ "/>
    <numFmt numFmtId="192" formatCode="_ * #,##0.0000_ ;_ * \-#,##0.0000_ ;_ * &quot;-&quot;??_ ;_ @_ 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4" xfId="0" applyFont="1" applyFill="1" applyBorder="1" applyAlignment="1">
      <alignment horizontal="left" indent="2"/>
    </xf>
    <xf numFmtId="0" fontId="7" fillId="2" borderId="4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justify"/>
    </xf>
    <xf numFmtId="0" fontId="11" fillId="2" borderId="4" xfId="0" applyFont="1" applyFill="1" applyBorder="1" applyAlignment="1">
      <alignment horizontal="justify" vertical="justify"/>
    </xf>
    <xf numFmtId="0" fontId="12" fillId="2" borderId="4" xfId="0" applyFont="1" applyFill="1" applyBorder="1" applyAlignment="1">
      <alignment horizontal="center" vertical="justify"/>
    </xf>
    <xf numFmtId="0" fontId="7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71" fontId="1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9" fontId="13" fillId="0" borderId="0" xfId="0" applyNumberFormat="1" applyFont="1" applyFill="1" applyAlignment="1">
      <alignment/>
    </xf>
    <xf numFmtId="189" fontId="13" fillId="0" borderId="0" xfId="0" applyNumberFormat="1" applyFont="1" applyFill="1" applyAlignment="1" applyProtection="1">
      <alignment horizontal="left"/>
      <protection/>
    </xf>
    <xf numFmtId="189" fontId="13" fillId="0" borderId="8" xfId="0" applyNumberFormat="1" applyFont="1" applyFill="1" applyBorder="1" applyAlignment="1">
      <alignment/>
    </xf>
    <xf numFmtId="171" fontId="13" fillId="0" borderId="8" xfId="0" applyNumberFormat="1" applyFont="1" applyFill="1" applyBorder="1" applyAlignment="1">
      <alignment/>
    </xf>
    <xf numFmtId="171" fontId="13" fillId="0" borderId="9" xfId="0" applyNumberFormat="1" applyFont="1" applyFill="1" applyBorder="1" applyAlignment="1" applyProtection="1">
      <alignment horizontal="left"/>
      <protection/>
    </xf>
    <xf numFmtId="171" fontId="13" fillId="0" borderId="10" xfId="0" applyNumberFormat="1" applyFont="1" applyFill="1" applyBorder="1" applyAlignment="1">
      <alignment/>
    </xf>
    <xf numFmtId="171" fontId="7" fillId="0" borderId="8" xfId="0" applyNumberFormat="1" applyFont="1" applyFill="1" applyBorder="1" applyAlignment="1">
      <alignment horizontal="center" vertical="justify"/>
    </xf>
    <xf numFmtId="171" fontId="13" fillId="0" borderId="8" xfId="0" applyNumberFormat="1" applyFont="1" applyFill="1" applyBorder="1" applyAlignment="1">
      <alignment horizontal="center" vertical="justify"/>
    </xf>
    <xf numFmtId="189" fontId="13" fillId="0" borderId="11" xfId="0" applyNumberFormat="1" applyFont="1" applyFill="1" applyBorder="1" applyAlignment="1" applyProtection="1">
      <alignment horizontal="right"/>
      <protection/>
    </xf>
    <xf numFmtId="171" fontId="13" fillId="0" borderId="11" xfId="0" applyNumberFormat="1" applyFont="1" applyFill="1" applyBorder="1" applyAlignment="1" applyProtection="1">
      <alignment horizontal="right"/>
      <protection/>
    </xf>
    <xf numFmtId="171" fontId="13" fillId="0" borderId="12" xfId="0" applyNumberFormat="1" applyFont="1" applyFill="1" applyBorder="1" applyAlignment="1" applyProtection="1">
      <alignment horizontal="center"/>
      <protection/>
    </xf>
    <xf numFmtId="171" fontId="13" fillId="0" borderId="11" xfId="0" applyNumberFormat="1" applyFont="1" applyFill="1" applyBorder="1" applyAlignment="1">
      <alignment horizontal="center" vertical="justify"/>
    </xf>
    <xf numFmtId="171" fontId="13" fillId="0" borderId="11" xfId="0" applyNumberFormat="1" applyFont="1" applyFill="1" applyBorder="1" applyAlignment="1">
      <alignment/>
    </xf>
    <xf numFmtId="189" fontId="13" fillId="0" borderId="13" xfId="17" applyNumberFormat="1" applyFont="1" applyFill="1" applyBorder="1" applyAlignment="1" applyProtection="1">
      <alignment horizontal="center"/>
      <protection/>
    </xf>
    <xf numFmtId="171" fontId="13" fillId="0" borderId="13" xfId="17" applyNumberFormat="1" applyFont="1" applyFill="1" applyBorder="1" applyAlignment="1" applyProtection="1">
      <alignment horizontal="center"/>
      <protection/>
    </xf>
    <xf numFmtId="171" fontId="13" fillId="0" borderId="14" xfId="0" applyNumberFormat="1" applyFont="1" applyFill="1" applyBorder="1" applyAlignment="1">
      <alignment horizontal="center"/>
    </xf>
    <xf numFmtId="171" fontId="13" fillId="0" borderId="15" xfId="0" applyNumberFormat="1" applyFont="1" applyFill="1" applyBorder="1" applyAlignment="1" applyProtection="1">
      <alignment horizontal="center"/>
      <protection/>
    </xf>
    <xf numFmtId="171" fontId="13" fillId="0" borderId="0" xfId="0" applyNumberFormat="1" applyFont="1" applyFill="1" applyBorder="1" applyAlignment="1" applyProtection="1">
      <alignment horizontal="center"/>
      <protection/>
    </xf>
    <xf numFmtId="171" fontId="13" fillId="0" borderId="16" xfId="0" applyNumberFormat="1" applyFont="1" applyFill="1" applyBorder="1" applyAlignment="1">
      <alignment horizontal="center"/>
    </xf>
    <xf numFmtId="171" fontId="13" fillId="0" borderId="4" xfId="0" applyNumberFormat="1" applyFont="1" applyFill="1" applyBorder="1" applyAlignment="1">
      <alignment horizontal="center"/>
    </xf>
    <xf numFmtId="171" fontId="13" fillId="0" borderId="17" xfId="0" applyNumberFormat="1" applyFont="1" applyFill="1" applyBorder="1" applyAlignment="1">
      <alignment horizontal="center"/>
    </xf>
    <xf numFmtId="190" fontId="13" fillId="0" borderId="18" xfId="0" applyNumberFormat="1" applyFont="1" applyFill="1" applyBorder="1" applyAlignment="1">
      <alignment horizontal="center"/>
    </xf>
    <xf numFmtId="190" fontId="13" fillId="0" borderId="19" xfId="0" applyNumberFormat="1" applyFont="1" applyFill="1" applyBorder="1" applyAlignment="1">
      <alignment horizontal="center"/>
    </xf>
    <xf numFmtId="190" fontId="13" fillId="0" borderId="0" xfId="0" applyNumberFormat="1" applyFont="1" applyFill="1" applyAlignment="1">
      <alignment/>
    </xf>
    <xf numFmtId="189" fontId="13" fillId="0" borderId="11" xfId="17" applyNumberFormat="1" applyFont="1" applyFill="1" applyBorder="1" applyAlignment="1" applyProtection="1">
      <alignment horizontal="center"/>
      <protection/>
    </xf>
    <xf numFmtId="171" fontId="13" fillId="0" borderId="12" xfId="0" applyNumberFormat="1" applyFont="1" applyFill="1" applyBorder="1" applyAlignment="1">
      <alignment/>
    </xf>
    <xf numFmtId="189" fontId="13" fillId="0" borderId="9" xfId="0" applyNumberFormat="1" applyFont="1" applyFill="1" applyBorder="1" applyAlignment="1" applyProtection="1">
      <alignment horizontal="center"/>
      <protection/>
    </xf>
    <xf numFmtId="171" fontId="13" fillId="0" borderId="10" xfId="0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 applyProtection="1">
      <alignment horizontal="center"/>
      <protection/>
    </xf>
    <xf numFmtId="171" fontId="13" fillId="0" borderId="20" xfId="0" applyNumberFormat="1" applyFont="1" applyFill="1" applyBorder="1" applyAlignment="1" applyProtection="1">
      <alignment horizontal="center"/>
      <protection/>
    </xf>
    <xf numFmtId="190" fontId="13" fillId="0" borderId="21" xfId="0" applyNumberFormat="1" applyFont="1" applyFill="1" applyBorder="1" applyAlignment="1">
      <alignment horizontal="center"/>
    </xf>
    <xf numFmtId="189" fontId="13" fillId="0" borderId="9" xfId="0" applyNumberFormat="1" applyFont="1" applyFill="1" applyBorder="1" applyAlignment="1" applyProtection="1">
      <alignment horizontal="left"/>
      <protection/>
    </xf>
    <xf numFmtId="171" fontId="13" fillId="0" borderId="11" xfId="0" applyNumberFormat="1" applyFont="1" applyFill="1" applyBorder="1" applyAlignment="1" applyProtection="1">
      <alignment horizontal="center"/>
      <protection/>
    </xf>
    <xf numFmtId="171" fontId="13" fillId="0" borderId="22" xfId="0" applyNumberFormat="1" applyFont="1" applyFill="1" applyBorder="1" applyAlignment="1" applyProtection="1">
      <alignment horizontal="center"/>
      <protection/>
    </xf>
    <xf numFmtId="171" fontId="13" fillId="0" borderId="23" xfId="0" applyNumberFormat="1" applyFont="1" applyFill="1" applyBorder="1" applyAlignment="1" applyProtection="1">
      <alignment horizontal="center"/>
      <protection/>
    </xf>
    <xf numFmtId="171" fontId="13" fillId="0" borderId="4" xfId="0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24" xfId="0" applyFill="1" applyBorder="1" applyAlignment="1">
      <alignment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9" fillId="2" borderId="4" xfId="0" applyFont="1" applyFill="1" applyBorder="1" applyAlignment="1">
      <alignment vertical="top" shrinkToFit="1"/>
    </xf>
    <xf numFmtId="171" fontId="7" fillId="2" borderId="4" xfId="0" applyNumberFormat="1" applyFont="1" applyFill="1" applyBorder="1" applyAlignment="1">
      <alignment/>
    </xf>
    <xf numFmtId="171" fontId="15" fillId="2" borderId="4" xfId="0" applyNumberFormat="1" applyFont="1" applyFill="1" applyBorder="1" applyAlignment="1">
      <alignment/>
    </xf>
    <xf numFmtId="171" fontId="16" fillId="2" borderId="4" xfId="0" applyNumberFormat="1" applyFont="1" applyFill="1" applyBorder="1" applyAlignment="1">
      <alignment/>
    </xf>
    <xf numFmtId="171" fontId="16" fillId="2" borderId="17" xfId="0" applyNumberFormat="1" applyFont="1" applyFill="1" applyBorder="1" applyAlignment="1">
      <alignment/>
    </xf>
    <xf numFmtId="171" fontId="7" fillId="2" borderId="25" xfId="0" applyNumberFormat="1" applyFont="1" applyFill="1" applyBorder="1" applyAlignment="1">
      <alignment/>
    </xf>
    <xf numFmtId="171" fontId="16" fillId="2" borderId="12" xfId="0" applyNumberFormat="1" applyFont="1" applyFill="1" applyBorder="1" applyAlignment="1">
      <alignment/>
    </xf>
    <xf numFmtId="0" fontId="23" fillId="2" borderId="12" xfId="0" applyFont="1" applyFill="1" applyBorder="1" applyAlignment="1">
      <alignment horizontal="center"/>
    </xf>
    <xf numFmtId="0" fontId="19" fillId="2" borderId="25" xfId="0" applyFont="1" applyFill="1" applyBorder="1" applyAlignment="1">
      <alignment vertical="top" shrinkToFit="1"/>
    </xf>
    <xf numFmtId="171" fontId="7" fillId="2" borderId="24" xfId="0" applyNumberFormat="1" applyFont="1" applyFill="1" applyBorder="1" applyAlignment="1">
      <alignment/>
    </xf>
    <xf numFmtId="0" fontId="19" fillId="2" borderId="4" xfId="0" applyFont="1" applyFill="1" applyBorder="1" applyAlignment="1">
      <alignment horizontal="center" vertical="top" shrinkToFit="1"/>
    </xf>
    <xf numFmtId="0" fontId="23" fillId="0" borderId="4" xfId="0" applyFont="1" applyFill="1" applyBorder="1" applyAlignment="1">
      <alignment horizontal="center"/>
    </xf>
    <xf numFmtId="171" fontId="16" fillId="2" borderId="25" xfId="0" applyNumberFormat="1" applyFont="1" applyFill="1" applyBorder="1" applyAlignment="1">
      <alignment/>
    </xf>
    <xf numFmtId="171" fontId="16" fillId="2" borderId="24" xfId="0" applyNumberFormat="1" applyFont="1" applyFill="1" applyBorder="1" applyAlignment="1">
      <alignment/>
    </xf>
    <xf numFmtId="171" fontId="16" fillId="2" borderId="17" xfId="0" applyNumberFormat="1" applyFont="1" applyFill="1" applyBorder="1" applyAlignment="1">
      <alignment/>
    </xf>
    <xf numFmtId="171" fontId="16" fillId="2" borderId="1" xfId="0" applyNumberFormat="1" applyFont="1" applyFill="1" applyBorder="1" applyAlignment="1">
      <alignment/>
    </xf>
    <xf numFmtId="171" fontId="16" fillId="2" borderId="26" xfId="0" applyNumberFormat="1" applyFont="1" applyFill="1" applyBorder="1" applyAlignment="1">
      <alignment/>
    </xf>
    <xf numFmtId="0" fontId="8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justify"/>
    </xf>
    <xf numFmtId="0" fontId="7" fillId="2" borderId="4" xfId="0" applyFont="1" applyFill="1" applyBorder="1" applyAlignment="1">
      <alignment/>
    </xf>
    <xf numFmtId="0" fontId="18" fillId="2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6" fillId="2" borderId="17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/>
    </xf>
    <xf numFmtId="171" fontId="7" fillId="2" borderId="16" xfId="0" applyNumberFormat="1" applyFont="1" applyFill="1" applyBorder="1" applyAlignment="1">
      <alignment/>
    </xf>
    <xf numFmtId="171" fontId="7" fillId="2" borderId="25" xfId="0" applyNumberFormat="1" applyFont="1" applyFill="1" applyBorder="1" applyAlignment="1">
      <alignment/>
    </xf>
    <xf numFmtId="171" fontId="7" fillId="2" borderId="4" xfId="0" applyNumberFormat="1" applyFont="1" applyFill="1" applyBorder="1" applyAlignment="1">
      <alignment/>
    </xf>
    <xf numFmtId="0" fontId="16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vertical="top" wrapText="1"/>
    </xf>
    <xf numFmtId="0" fontId="20" fillId="2" borderId="4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4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29" xfId="0" applyFont="1" applyFill="1" applyBorder="1" applyAlignment="1">
      <alignment/>
    </xf>
    <xf numFmtId="171" fontId="16" fillId="2" borderId="4" xfId="0" applyNumberFormat="1" applyFont="1" applyFill="1" applyBorder="1" applyAlignment="1">
      <alignment/>
    </xf>
    <xf numFmtId="171" fontId="16" fillId="2" borderId="30" xfId="0" applyNumberFormat="1" applyFont="1" applyFill="1" applyBorder="1" applyAlignment="1">
      <alignment/>
    </xf>
    <xf numFmtId="189" fontId="13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171" fontId="7" fillId="0" borderId="9" xfId="0" applyNumberFormat="1" applyFont="1" applyFill="1" applyBorder="1" applyAlignment="1" applyProtection="1">
      <alignment horizontal="left"/>
      <protection/>
    </xf>
    <xf numFmtId="171" fontId="7" fillId="0" borderId="10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workbookViewId="0" topLeftCell="A1">
      <selection activeCell="A1" sqref="A1:G18"/>
    </sheetView>
  </sheetViews>
  <sheetFormatPr defaultColWidth="11.421875" defaultRowHeight="12.75"/>
  <cols>
    <col min="1" max="1" width="7.57421875" style="65" customWidth="1"/>
    <col min="2" max="2" width="60.28125" style="65" customWidth="1"/>
    <col min="3" max="3" width="10.28125" style="65" customWidth="1"/>
    <col min="4" max="4" width="7.28125" style="65" customWidth="1"/>
    <col min="5" max="5" width="6.00390625" style="65" customWidth="1"/>
    <col min="6" max="16384" width="11.421875" style="65" customWidth="1"/>
  </cols>
  <sheetData>
    <row r="1" spans="1:7" ht="12.75">
      <c r="A1" s="1" t="s">
        <v>0</v>
      </c>
      <c r="B1" s="2"/>
      <c r="C1" s="2"/>
      <c r="D1" s="2"/>
      <c r="E1" s="2" t="s">
        <v>10</v>
      </c>
      <c r="F1" s="2"/>
      <c r="G1" s="3"/>
    </row>
    <row r="2" spans="1:7" ht="16.5">
      <c r="A2" s="90" t="s">
        <v>42</v>
      </c>
      <c r="B2" s="91"/>
      <c r="C2" s="91"/>
      <c r="D2" s="91"/>
      <c r="E2" s="91"/>
      <c r="F2" s="91"/>
      <c r="G2" s="92"/>
    </row>
    <row r="3" spans="1:7" ht="26.25">
      <c r="A3" s="4" t="s">
        <v>71</v>
      </c>
      <c r="B3" s="5"/>
      <c r="C3" s="6" t="s">
        <v>43</v>
      </c>
      <c r="D3" s="5"/>
      <c r="E3" s="5"/>
      <c r="F3" s="6" t="s">
        <v>44</v>
      </c>
      <c r="G3" s="5"/>
    </row>
    <row r="4" spans="1:7" ht="24">
      <c r="A4" s="7" t="s">
        <v>45</v>
      </c>
      <c r="B4" s="8" t="s">
        <v>46</v>
      </c>
      <c r="C4" s="9" t="s">
        <v>47</v>
      </c>
      <c r="D4" s="93" t="s">
        <v>48</v>
      </c>
      <c r="E4" s="93"/>
      <c r="F4" s="93" t="s">
        <v>49</v>
      </c>
      <c r="G4" s="93"/>
    </row>
    <row r="5" spans="1:7" ht="12.75">
      <c r="A5" s="6"/>
      <c r="B5" s="6"/>
      <c r="C5" s="6"/>
      <c r="D5" s="10" t="s">
        <v>50</v>
      </c>
      <c r="E5" s="10" t="s">
        <v>51</v>
      </c>
      <c r="F5" s="10" t="s">
        <v>52</v>
      </c>
      <c r="G5" s="10" t="s">
        <v>53</v>
      </c>
    </row>
    <row r="6" spans="1:7" ht="15">
      <c r="A6" s="11"/>
      <c r="B6" s="11" t="s">
        <v>54</v>
      </c>
      <c r="C6" s="6"/>
      <c r="D6" s="6"/>
      <c r="E6" s="6"/>
      <c r="F6" s="6"/>
      <c r="G6" s="6"/>
    </row>
    <row r="7" spans="1:7" ht="15">
      <c r="A7" s="11">
        <v>1</v>
      </c>
      <c r="B7" s="12" t="s">
        <v>55</v>
      </c>
      <c r="C7" s="63" t="s">
        <v>56</v>
      </c>
      <c r="D7" s="10">
        <v>3</v>
      </c>
      <c r="E7" s="10">
        <v>3</v>
      </c>
      <c r="F7" s="13">
        <v>38341</v>
      </c>
      <c r="G7" s="14" t="s">
        <v>57</v>
      </c>
    </row>
    <row r="8" spans="1:7" ht="15.75" customHeight="1">
      <c r="A8" s="11"/>
      <c r="B8" s="7" t="s">
        <v>58</v>
      </c>
      <c r="C8" s="63"/>
      <c r="D8" s="10"/>
      <c r="E8" s="10"/>
      <c r="F8" s="15"/>
      <c r="G8" s="10"/>
    </row>
    <row r="9" spans="1:7" ht="15">
      <c r="A9" s="16">
        <v>2</v>
      </c>
      <c r="B9" s="8" t="s">
        <v>59</v>
      </c>
      <c r="C9" s="64" t="s">
        <v>56</v>
      </c>
      <c r="D9" s="16">
        <v>1</v>
      </c>
      <c r="E9" s="17"/>
      <c r="F9" s="17"/>
      <c r="G9" s="17"/>
    </row>
    <row r="10" spans="1:7" ht="30">
      <c r="A10" s="16">
        <v>3</v>
      </c>
      <c r="B10" s="8" t="s">
        <v>63</v>
      </c>
      <c r="C10" s="64" t="s">
        <v>60</v>
      </c>
      <c r="D10" s="16">
        <v>1</v>
      </c>
      <c r="E10" s="17"/>
      <c r="F10" s="17"/>
      <c r="G10" s="17"/>
    </row>
    <row r="11" spans="1:7" ht="30">
      <c r="A11" s="16">
        <v>4</v>
      </c>
      <c r="B11" s="8" t="s">
        <v>64</v>
      </c>
      <c r="C11" s="64" t="s">
        <v>60</v>
      </c>
      <c r="D11" s="16">
        <v>1</v>
      </c>
      <c r="E11" s="17"/>
      <c r="F11" s="17"/>
      <c r="G11" s="17"/>
    </row>
    <row r="12" spans="1:7" ht="45">
      <c r="A12" s="16">
        <v>5</v>
      </c>
      <c r="B12" s="8" t="s">
        <v>65</v>
      </c>
      <c r="C12" s="64" t="s">
        <v>60</v>
      </c>
      <c r="D12" s="16">
        <v>1</v>
      </c>
      <c r="E12" s="17"/>
      <c r="F12" s="17"/>
      <c r="G12" s="17"/>
    </row>
    <row r="13" spans="1:9" ht="30">
      <c r="A13" s="16">
        <v>6</v>
      </c>
      <c r="B13" s="8" t="s">
        <v>66</v>
      </c>
      <c r="C13" s="64" t="s">
        <v>60</v>
      </c>
      <c r="D13" s="16">
        <v>1</v>
      </c>
      <c r="E13" s="17"/>
      <c r="F13" s="17"/>
      <c r="G13" s="17"/>
      <c r="H13" s="18"/>
      <c r="I13" s="18"/>
    </row>
    <row r="14" spans="1:9" ht="30">
      <c r="A14" s="16">
        <v>7</v>
      </c>
      <c r="B14" s="8" t="s">
        <v>67</v>
      </c>
      <c r="C14" s="64" t="s">
        <v>60</v>
      </c>
      <c r="D14" s="16">
        <v>1</v>
      </c>
      <c r="E14" s="17"/>
      <c r="F14" s="17"/>
      <c r="G14" s="17"/>
      <c r="H14" s="66"/>
      <c r="I14" s="18"/>
    </row>
    <row r="15" spans="1:9" ht="30">
      <c r="A15" s="16">
        <v>8</v>
      </c>
      <c r="B15" s="8" t="s">
        <v>68</v>
      </c>
      <c r="C15" s="64"/>
      <c r="D15" s="16"/>
      <c r="E15" s="17"/>
      <c r="F15" s="17"/>
      <c r="G15" s="17"/>
      <c r="H15" s="66"/>
      <c r="I15" s="18"/>
    </row>
    <row r="16" spans="1:9" ht="15">
      <c r="A16" s="16">
        <v>9</v>
      </c>
      <c r="B16" s="8" t="s">
        <v>69</v>
      </c>
      <c r="C16" s="64"/>
      <c r="D16" s="16"/>
      <c r="E16" s="17"/>
      <c r="F16" s="17"/>
      <c r="G16" s="17"/>
      <c r="H16" s="66"/>
      <c r="I16" s="18"/>
    </row>
    <row r="17" spans="1:9" ht="30">
      <c r="A17" s="16">
        <v>10</v>
      </c>
      <c r="B17" s="8" t="s">
        <v>70</v>
      </c>
      <c r="C17" s="64"/>
      <c r="D17" s="16"/>
      <c r="E17" s="17"/>
      <c r="F17" s="17"/>
      <c r="G17" s="17"/>
      <c r="H17" s="18"/>
      <c r="I17" s="18"/>
    </row>
    <row r="18" spans="1:7" ht="15">
      <c r="A18" s="19"/>
      <c r="B18" s="20"/>
      <c r="C18" s="20"/>
      <c r="D18" s="20"/>
      <c r="E18" s="70"/>
      <c r="F18" s="20"/>
      <c r="G18" s="21"/>
    </row>
    <row r="19" ht="15.75">
      <c r="A19" s="67"/>
    </row>
    <row r="20" spans="2:5" ht="15.75">
      <c r="B20" s="67"/>
      <c r="D20" s="67"/>
      <c r="E20" s="67"/>
    </row>
    <row r="21" spans="4:5" ht="19.5">
      <c r="D21" s="68"/>
      <c r="E21" s="18" t="s">
        <v>61</v>
      </c>
    </row>
    <row r="22" spans="4:5" ht="15.75">
      <c r="D22" s="67"/>
      <c r="E22" s="18" t="s">
        <v>62</v>
      </c>
    </row>
    <row r="23" ht="12.75">
      <c r="E23" s="20"/>
    </row>
    <row r="48" ht="15.75">
      <c r="H48" s="67"/>
    </row>
    <row r="49" ht="15.75">
      <c r="H49" s="67"/>
    </row>
    <row r="50" ht="15.75">
      <c r="H50" s="67"/>
    </row>
    <row r="75" ht="12.75">
      <c r="H75" s="69"/>
    </row>
    <row r="76" ht="12.75">
      <c r="H76" s="69"/>
    </row>
    <row r="77" ht="12.75">
      <c r="H77" s="69"/>
    </row>
    <row r="78" ht="12.75">
      <c r="H78" s="69"/>
    </row>
    <row r="79" ht="12.75">
      <c r="H79" s="69"/>
    </row>
    <row r="80" ht="12.75">
      <c r="H80" s="69"/>
    </row>
    <row r="101" ht="12.75">
      <c r="H101" s="69"/>
    </row>
    <row r="102" ht="12.75">
      <c r="H102" s="69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mergeCells count="3">
    <mergeCell ref="A2:G2"/>
    <mergeCell ref="D4:E4"/>
    <mergeCell ref="F4:G4"/>
  </mergeCells>
  <printOptions/>
  <pageMargins left="0.3937007874015748" right="0" top="0.984251968503937" bottom="0.984251968503937" header="0" footer="0"/>
  <pageSetup fitToHeight="1" fitToWidth="1" horizontalDpi="300" verticalDpi="300" orientation="portrait" paperSize="9" scale="85" r:id="rId3"/>
  <legacyDrawing r:id="rId2"/>
  <oleObjects>
    <oleObject progId="Word.Document.8" shapeId="7437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7">
      <selection activeCell="E29" sqref="E29:E31"/>
    </sheetView>
  </sheetViews>
  <sheetFormatPr defaultColWidth="11.421875" defaultRowHeight="12.75"/>
  <cols>
    <col min="1" max="1" width="11.421875" style="72" customWidth="1"/>
    <col min="2" max="2" width="12.00390625" style="72" customWidth="1"/>
    <col min="3" max="5" width="11.421875" style="72" customWidth="1"/>
    <col min="6" max="6" width="5.140625" style="72" customWidth="1"/>
    <col min="7" max="16384" width="11.421875" style="72" customWidth="1"/>
  </cols>
  <sheetData>
    <row r="1" spans="1:8" ht="20.25" thickBot="1">
      <c r="A1" s="107" t="s">
        <v>0</v>
      </c>
      <c r="B1" s="107"/>
      <c r="C1" s="109" t="s">
        <v>13</v>
      </c>
      <c r="D1" s="109"/>
      <c r="E1" s="109"/>
      <c r="F1" s="109"/>
      <c r="G1" s="110"/>
      <c r="H1" s="80" t="s">
        <v>12</v>
      </c>
    </row>
    <row r="2" spans="1:7" ht="12.75">
      <c r="A2" s="71"/>
      <c r="B2" s="71"/>
      <c r="C2" s="108" t="s">
        <v>10</v>
      </c>
      <c r="D2" s="108"/>
      <c r="E2" s="108"/>
      <c r="F2" s="108"/>
      <c r="G2" s="108"/>
    </row>
    <row r="3" spans="1:7" ht="12.75">
      <c r="A3" s="71"/>
      <c r="B3" s="71"/>
      <c r="C3" s="108" t="s">
        <v>11</v>
      </c>
      <c r="D3" s="108"/>
      <c r="E3" s="108"/>
      <c r="F3" s="108"/>
      <c r="G3" s="108"/>
    </row>
    <row r="5" spans="1:9" ht="15.75" customHeight="1">
      <c r="A5" s="105" t="s">
        <v>3</v>
      </c>
      <c r="B5" s="105"/>
      <c r="C5" s="96" t="s">
        <v>4</v>
      </c>
      <c r="D5" s="104" t="s">
        <v>5</v>
      </c>
      <c r="E5" s="104" t="s">
        <v>2</v>
      </c>
      <c r="F5" s="99" t="s">
        <v>8</v>
      </c>
      <c r="G5" s="95" t="s">
        <v>73</v>
      </c>
      <c r="H5" s="95"/>
      <c r="I5" s="83" t="s">
        <v>74</v>
      </c>
    </row>
    <row r="6" spans="1:9" ht="17.25" customHeight="1">
      <c r="A6" s="105"/>
      <c r="B6" s="105"/>
      <c r="C6" s="96"/>
      <c r="D6" s="104"/>
      <c r="E6" s="104"/>
      <c r="F6" s="100"/>
      <c r="G6" s="73" t="s">
        <v>6</v>
      </c>
      <c r="H6" s="81" t="s">
        <v>6</v>
      </c>
      <c r="I6" s="73" t="s">
        <v>7</v>
      </c>
    </row>
    <row r="7" spans="1:9" ht="12.75">
      <c r="A7" s="98" t="s">
        <v>14</v>
      </c>
      <c r="B7" s="98"/>
      <c r="C7" s="74"/>
      <c r="D7" s="74">
        <v>-1267.5</v>
      </c>
      <c r="E7" s="74"/>
      <c r="F7" s="75"/>
      <c r="G7" s="76">
        <f>D7+E7</f>
        <v>-1267.5</v>
      </c>
      <c r="H7" s="78"/>
      <c r="I7" s="10" t="s">
        <v>72</v>
      </c>
    </row>
    <row r="8" spans="1:9" ht="12.75">
      <c r="A8" s="98" t="s">
        <v>32</v>
      </c>
      <c r="B8" s="98"/>
      <c r="C8" s="74"/>
      <c r="D8" s="74">
        <v>-603</v>
      </c>
      <c r="E8" s="74"/>
      <c r="F8" s="74"/>
      <c r="G8" s="76">
        <f aca="true" t="shared" si="0" ref="G8:G22">D8+E8</f>
        <v>-603</v>
      </c>
      <c r="H8" s="78"/>
      <c r="I8" s="10" t="s">
        <v>72</v>
      </c>
    </row>
    <row r="9" spans="1:9" ht="12.75">
      <c r="A9" s="106" t="s">
        <v>15</v>
      </c>
      <c r="B9" s="106"/>
      <c r="C9" s="74"/>
      <c r="D9" s="74">
        <v>-90</v>
      </c>
      <c r="E9" s="74"/>
      <c r="F9" s="74"/>
      <c r="G9" s="76">
        <f t="shared" si="0"/>
        <v>-90</v>
      </c>
      <c r="H9" s="78"/>
      <c r="I9" s="10" t="s">
        <v>72</v>
      </c>
    </row>
    <row r="10" spans="1:9" ht="12.75">
      <c r="A10" s="106" t="s">
        <v>40</v>
      </c>
      <c r="B10" s="106"/>
      <c r="C10" s="74"/>
      <c r="D10" s="74"/>
      <c r="E10" s="74">
        <v>4</v>
      </c>
      <c r="F10" s="74" t="s">
        <v>41</v>
      </c>
      <c r="G10" s="76">
        <f t="shared" si="0"/>
        <v>4</v>
      </c>
      <c r="H10" s="78"/>
      <c r="I10" s="10" t="s">
        <v>72</v>
      </c>
    </row>
    <row r="11" spans="1:9" ht="13.5" thickBot="1">
      <c r="A11" s="94"/>
      <c r="B11" s="94"/>
      <c r="C11" s="74"/>
      <c r="D11" s="74"/>
      <c r="E11" s="74"/>
      <c r="F11" s="74"/>
      <c r="G11" s="77">
        <f t="shared" si="0"/>
        <v>0</v>
      </c>
      <c r="H11" s="78"/>
      <c r="I11" s="10" t="s">
        <v>72</v>
      </c>
    </row>
    <row r="12" spans="1:9" ht="13.5" thickBot="1">
      <c r="A12" s="94" t="s">
        <v>1</v>
      </c>
      <c r="B12" s="94"/>
      <c r="C12" s="74">
        <f>SUM(C7:C11)</f>
        <v>0</v>
      </c>
      <c r="D12" s="74">
        <f>SUM(D7:D11)</f>
        <v>-1960.5</v>
      </c>
      <c r="E12" s="74">
        <f>SUM(E7:E11)</f>
        <v>4</v>
      </c>
      <c r="F12" s="78"/>
      <c r="G12" s="79">
        <f>SUM(G7:G11)</f>
        <v>-1956.5</v>
      </c>
      <c r="H12" s="82"/>
      <c r="I12" s="10" t="s">
        <v>72</v>
      </c>
    </row>
    <row r="13" spans="1:9" ht="12.75">
      <c r="A13" s="97"/>
      <c r="B13" s="97"/>
      <c r="C13" s="74"/>
      <c r="D13" s="74"/>
      <c r="E13" s="74"/>
      <c r="F13" s="74"/>
      <c r="G13" s="101">
        <f t="shared" si="0"/>
        <v>0</v>
      </c>
      <c r="H13" s="102"/>
      <c r="I13" s="10" t="s">
        <v>72</v>
      </c>
    </row>
    <row r="14" spans="1:9" ht="12.75">
      <c r="A14" s="97"/>
      <c r="B14" s="97"/>
      <c r="C14" s="74"/>
      <c r="D14" s="74"/>
      <c r="E14" s="74"/>
      <c r="F14" s="74"/>
      <c r="G14" s="103">
        <f t="shared" si="0"/>
        <v>0</v>
      </c>
      <c r="H14" s="102"/>
      <c r="I14" s="10" t="s">
        <v>72</v>
      </c>
    </row>
    <row r="15" spans="1:9" ht="12.75">
      <c r="A15" s="98" t="s">
        <v>26</v>
      </c>
      <c r="B15" s="98"/>
      <c r="C15" s="74"/>
      <c r="D15" s="74">
        <v>5990</v>
      </c>
      <c r="E15" s="74">
        <v>849.1</v>
      </c>
      <c r="F15" s="74" t="s">
        <v>24</v>
      </c>
      <c r="G15" s="85">
        <f>D15+E15</f>
        <v>6839.1</v>
      </c>
      <c r="H15" s="86"/>
      <c r="I15" s="10" t="s">
        <v>72</v>
      </c>
    </row>
    <row r="16" spans="1:9" ht="12.75">
      <c r="A16" s="98" t="s">
        <v>27</v>
      </c>
      <c r="B16" s="98"/>
      <c r="C16" s="74"/>
      <c r="D16" s="74">
        <v>1838.93</v>
      </c>
      <c r="E16" s="74">
        <v>260.67</v>
      </c>
      <c r="F16" s="74" t="s">
        <v>24</v>
      </c>
      <c r="G16" s="85">
        <f>D16+E16</f>
        <v>2099.6</v>
      </c>
      <c r="H16" s="86"/>
      <c r="I16" s="10" t="s">
        <v>72</v>
      </c>
    </row>
    <row r="17" spans="1:9" ht="12.75">
      <c r="A17" s="94"/>
      <c r="B17" s="94"/>
      <c r="C17" s="74"/>
      <c r="D17" s="74"/>
      <c r="E17" s="74"/>
      <c r="F17" s="74"/>
      <c r="G17" s="111">
        <f t="shared" si="0"/>
        <v>0</v>
      </c>
      <c r="H17" s="85"/>
      <c r="I17" s="10" t="s">
        <v>72</v>
      </c>
    </row>
    <row r="18" spans="1:9" ht="12.75">
      <c r="A18" s="94"/>
      <c r="B18" s="94"/>
      <c r="C18" s="74"/>
      <c r="D18" s="74"/>
      <c r="E18" s="74"/>
      <c r="F18" s="74"/>
      <c r="G18" s="111">
        <f t="shared" si="0"/>
        <v>0</v>
      </c>
      <c r="H18" s="85"/>
      <c r="I18" s="10" t="s">
        <v>72</v>
      </c>
    </row>
    <row r="19" spans="1:9" ht="12.75">
      <c r="A19" s="94"/>
      <c r="B19" s="94"/>
      <c r="C19" s="74"/>
      <c r="D19" s="74"/>
      <c r="E19" s="74"/>
      <c r="F19" s="74"/>
      <c r="G19" s="111">
        <f t="shared" si="0"/>
        <v>0</v>
      </c>
      <c r="H19" s="85"/>
      <c r="I19" s="10" t="s">
        <v>72</v>
      </c>
    </row>
    <row r="20" spans="1:9" ht="12.75">
      <c r="A20" s="94"/>
      <c r="B20" s="94"/>
      <c r="C20" s="74"/>
      <c r="D20" s="74"/>
      <c r="E20" s="74"/>
      <c r="F20" s="74"/>
      <c r="G20" s="111">
        <f t="shared" si="0"/>
        <v>0</v>
      </c>
      <c r="H20" s="85"/>
      <c r="I20" s="10" t="s">
        <v>72</v>
      </c>
    </row>
    <row r="21" spans="1:9" ht="12.75">
      <c r="A21" s="94"/>
      <c r="B21" s="94"/>
      <c r="C21" s="74"/>
      <c r="D21" s="74"/>
      <c r="E21" s="74"/>
      <c r="F21" s="74"/>
      <c r="G21" s="111">
        <f t="shared" si="0"/>
        <v>0</v>
      </c>
      <c r="H21" s="85"/>
      <c r="I21" s="10" t="s">
        <v>72</v>
      </c>
    </row>
    <row r="22" spans="1:9" ht="13.5" thickBot="1">
      <c r="A22" s="94"/>
      <c r="B22" s="94"/>
      <c r="C22" s="74"/>
      <c r="D22" s="74"/>
      <c r="E22" s="74"/>
      <c r="F22" s="74"/>
      <c r="G22" s="87">
        <f t="shared" si="0"/>
        <v>0</v>
      </c>
      <c r="H22" s="88"/>
      <c r="I22" s="10" t="s">
        <v>72</v>
      </c>
    </row>
    <row r="23" spans="1:9" ht="13.5" thickBot="1">
      <c r="A23" s="94" t="s">
        <v>1</v>
      </c>
      <c r="B23" s="94"/>
      <c r="C23" s="74">
        <f>SUM(C13:C22)</f>
        <v>0</v>
      </c>
      <c r="D23" s="74">
        <f>SUM(D13:D22)</f>
        <v>7828.93</v>
      </c>
      <c r="E23" s="74">
        <f>SUM(E13:E22)</f>
        <v>1109.77</v>
      </c>
      <c r="F23" s="78">
        <f>SUM(F13:F22)</f>
        <v>0</v>
      </c>
      <c r="G23" s="89">
        <f>SUM(G13:G22)</f>
        <v>8938.7</v>
      </c>
      <c r="H23" s="112"/>
      <c r="I23" s="10" t="s">
        <v>72</v>
      </c>
    </row>
    <row r="29" ht="12.75">
      <c r="E29" s="18" t="s">
        <v>61</v>
      </c>
    </row>
    <row r="30" ht="12.75">
      <c r="E30" s="18" t="s">
        <v>62</v>
      </c>
    </row>
    <row r="31" ht="12.75">
      <c r="E31" s="20"/>
    </row>
  </sheetData>
  <mergeCells count="38">
    <mergeCell ref="G22:H22"/>
    <mergeCell ref="G23:H23"/>
    <mergeCell ref="G17:H17"/>
    <mergeCell ref="G18:H18"/>
    <mergeCell ref="G19:H19"/>
    <mergeCell ref="G20:H20"/>
    <mergeCell ref="A11:B11"/>
    <mergeCell ref="G21:H21"/>
    <mergeCell ref="A13:B13"/>
    <mergeCell ref="A17:B17"/>
    <mergeCell ref="A18:B18"/>
    <mergeCell ref="A12:B12"/>
    <mergeCell ref="G16:H16"/>
    <mergeCell ref="G15:H15"/>
    <mergeCell ref="A1:B1"/>
    <mergeCell ref="C2:G2"/>
    <mergeCell ref="C3:G3"/>
    <mergeCell ref="C1:G1"/>
    <mergeCell ref="A8:B8"/>
    <mergeCell ref="F5:F6"/>
    <mergeCell ref="G13:H13"/>
    <mergeCell ref="G14:H14"/>
    <mergeCell ref="D5:D6"/>
    <mergeCell ref="E5:E6"/>
    <mergeCell ref="A5:B6"/>
    <mergeCell ref="A7:B7"/>
    <mergeCell ref="A9:B9"/>
    <mergeCell ref="A10:B10"/>
    <mergeCell ref="A23:B23"/>
    <mergeCell ref="A22:B22"/>
    <mergeCell ref="A19:B19"/>
    <mergeCell ref="G5:H5"/>
    <mergeCell ref="C5:C6"/>
    <mergeCell ref="A20:B20"/>
    <mergeCell ref="A21:B21"/>
    <mergeCell ref="A14:B14"/>
    <mergeCell ref="A15:B15"/>
    <mergeCell ref="A16:B16"/>
  </mergeCells>
  <printOptions/>
  <pageMargins left="0.7874015748031497" right="0.7874015748031497" top="0.984251968503937" bottom="0.984251968503937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E36" sqref="E36"/>
    </sheetView>
  </sheetViews>
  <sheetFormatPr defaultColWidth="12.140625" defaultRowHeight="12.75"/>
  <cols>
    <col min="1" max="1" width="11.28125" style="24" customWidth="1"/>
    <col min="2" max="2" width="27.140625" style="22" customWidth="1"/>
    <col min="3" max="7" width="16.57421875" style="22" customWidth="1"/>
    <col min="8" max="16384" width="17.00390625" style="22" customWidth="1"/>
  </cols>
  <sheetData>
    <row r="1" spans="1:7" ht="19.5">
      <c r="A1" s="114" t="s">
        <v>0</v>
      </c>
      <c r="B1" s="114"/>
      <c r="C1" s="118" t="s">
        <v>75</v>
      </c>
      <c r="D1" s="118"/>
      <c r="E1" s="118"/>
      <c r="G1" s="84" t="s">
        <v>24</v>
      </c>
    </row>
    <row r="2" spans="1:6" ht="19.5">
      <c r="A2" s="23"/>
      <c r="B2" s="23"/>
      <c r="C2" s="118" t="s">
        <v>76</v>
      </c>
      <c r="D2" s="118"/>
      <c r="E2" s="118"/>
      <c r="F2" s="23"/>
    </row>
    <row r="3" spans="1:6" ht="18.75">
      <c r="A3" s="23"/>
      <c r="B3" s="23"/>
      <c r="C3" s="115" t="s">
        <v>10</v>
      </c>
      <c r="D3" s="115"/>
      <c r="E3" s="115"/>
      <c r="F3" s="23"/>
    </row>
    <row r="4" spans="3:5" ht="18.75">
      <c r="C4" s="115" t="s">
        <v>11</v>
      </c>
      <c r="D4" s="115"/>
      <c r="E4" s="115"/>
    </row>
    <row r="5" ht="19.5" thickBot="1">
      <c r="A5" s="25"/>
    </row>
    <row r="6" spans="1:8" ht="38.25" thickBot="1">
      <c r="A6" s="26"/>
      <c r="B6" s="27"/>
      <c r="C6" s="28" t="s">
        <v>21</v>
      </c>
      <c r="D6" s="29"/>
      <c r="E6" s="116" t="s">
        <v>22</v>
      </c>
      <c r="F6" s="117"/>
      <c r="G6" s="30" t="s">
        <v>23</v>
      </c>
      <c r="H6" s="31" t="s">
        <v>38</v>
      </c>
    </row>
    <row r="7" spans="1:8" ht="19.5" thickBot="1">
      <c r="A7" s="32" t="s">
        <v>16</v>
      </c>
      <c r="B7" s="33" t="s">
        <v>17</v>
      </c>
      <c r="C7" s="34" t="s">
        <v>18</v>
      </c>
      <c r="D7" s="34" t="s">
        <v>19</v>
      </c>
      <c r="E7" s="34" t="s">
        <v>18</v>
      </c>
      <c r="F7" s="34" t="s">
        <v>19</v>
      </c>
      <c r="G7" s="35"/>
      <c r="H7" s="36"/>
    </row>
    <row r="8" spans="1:7" ht="18.75">
      <c r="A8" s="37">
        <v>1</v>
      </c>
      <c r="B8" s="38">
        <v>1.95</v>
      </c>
      <c r="C8" s="39"/>
      <c r="D8" s="40">
        <f aca="true" t="shared" si="0" ref="D8:F19">ROUND(($B8*C8),2)</f>
        <v>0</v>
      </c>
      <c r="E8" s="39"/>
      <c r="F8" s="41">
        <f t="shared" si="0"/>
        <v>0</v>
      </c>
      <c r="G8" s="42"/>
    </row>
    <row r="9" spans="1:7" ht="18.75">
      <c r="A9" s="37">
        <v>2</v>
      </c>
      <c r="B9" s="38">
        <v>1.8</v>
      </c>
      <c r="C9" s="39"/>
      <c r="D9" s="40">
        <f t="shared" si="0"/>
        <v>0</v>
      </c>
      <c r="E9" s="39"/>
      <c r="F9" s="41">
        <f t="shared" si="0"/>
        <v>0</v>
      </c>
      <c r="G9" s="43"/>
    </row>
    <row r="10" spans="1:7" ht="18.75">
      <c r="A10" s="37">
        <v>3</v>
      </c>
      <c r="B10" s="38">
        <v>1.7</v>
      </c>
      <c r="C10" s="39"/>
      <c r="D10" s="40">
        <f t="shared" si="0"/>
        <v>0</v>
      </c>
      <c r="E10" s="39"/>
      <c r="F10" s="41">
        <f t="shared" si="0"/>
        <v>0</v>
      </c>
      <c r="G10" s="43"/>
    </row>
    <row r="11" spans="1:7" ht="18.75">
      <c r="A11" s="37">
        <v>4</v>
      </c>
      <c r="B11" s="38">
        <v>1.5</v>
      </c>
      <c r="C11" s="39"/>
      <c r="D11" s="40">
        <f t="shared" si="0"/>
        <v>0</v>
      </c>
      <c r="E11" s="39"/>
      <c r="F11" s="41">
        <f t="shared" si="0"/>
        <v>0</v>
      </c>
      <c r="G11" s="43"/>
    </row>
    <row r="12" spans="1:7" ht="18.75">
      <c r="A12" s="37">
        <v>5</v>
      </c>
      <c r="B12" s="38">
        <v>1.45</v>
      </c>
      <c r="C12" s="39"/>
      <c r="D12" s="40">
        <f t="shared" si="0"/>
        <v>0</v>
      </c>
      <c r="E12" s="39"/>
      <c r="F12" s="41">
        <f t="shared" si="0"/>
        <v>0</v>
      </c>
      <c r="G12" s="43"/>
    </row>
    <row r="13" spans="1:7" ht="19.5" thickBot="1">
      <c r="A13" s="37">
        <v>6</v>
      </c>
      <c r="B13" s="38">
        <v>1.4</v>
      </c>
      <c r="C13" s="39"/>
      <c r="D13" s="40">
        <f t="shared" si="0"/>
        <v>0</v>
      </c>
      <c r="E13" s="39"/>
      <c r="F13" s="41">
        <f t="shared" si="0"/>
        <v>0</v>
      </c>
      <c r="G13" s="44"/>
    </row>
    <row r="14" spans="1:7" ht="18.75">
      <c r="A14" s="37">
        <v>7</v>
      </c>
      <c r="B14" s="38">
        <v>1.3</v>
      </c>
      <c r="C14" s="39">
        <v>830</v>
      </c>
      <c r="D14" s="40">
        <f t="shared" si="0"/>
        <v>1079</v>
      </c>
      <c r="E14" s="39">
        <f aca="true" t="shared" si="1" ref="E14:E19">ROUND((C14*0.307),2)</f>
        <v>254.81</v>
      </c>
      <c r="F14" s="41">
        <f t="shared" si="0"/>
        <v>331.25</v>
      </c>
      <c r="G14" s="45">
        <f>F14/D14</f>
        <v>0.30699721964782206</v>
      </c>
    </row>
    <row r="15" spans="1:7" ht="18.75">
      <c r="A15" s="37">
        <v>8</v>
      </c>
      <c r="B15" s="38">
        <v>1.25</v>
      </c>
      <c r="C15" s="39">
        <v>830</v>
      </c>
      <c r="D15" s="40">
        <f t="shared" si="0"/>
        <v>1037.5</v>
      </c>
      <c r="E15" s="39">
        <f t="shared" si="1"/>
        <v>254.81</v>
      </c>
      <c r="F15" s="41">
        <f t="shared" si="0"/>
        <v>318.51</v>
      </c>
      <c r="G15" s="46">
        <f aca="true" t="shared" si="2" ref="G15:G20">F15/D15</f>
        <v>0.30699759036144575</v>
      </c>
    </row>
    <row r="16" spans="1:7" ht="18.75">
      <c r="A16" s="37">
        <v>9</v>
      </c>
      <c r="B16" s="38">
        <v>1.22</v>
      </c>
      <c r="C16" s="39">
        <v>830</v>
      </c>
      <c r="D16" s="40">
        <f t="shared" si="0"/>
        <v>1012.6</v>
      </c>
      <c r="E16" s="39">
        <f t="shared" si="1"/>
        <v>254.81</v>
      </c>
      <c r="F16" s="41">
        <f t="shared" si="0"/>
        <v>310.87</v>
      </c>
      <c r="G16" s="46">
        <f t="shared" si="2"/>
        <v>0.30700177760221214</v>
      </c>
    </row>
    <row r="17" spans="1:7" ht="18.75">
      <c r="A17" s="37">
        <v>10</v>
      </c>
      <c r="B17" s="38">
        <v>1.15</v>
      </c>
      <c r="C17" s="39">
        <v>1000</v>
      </c>
      <c r="D17" s="40">
        <f t="shared" si="0"/>
        <v>1150</v>
      </c>
      <c r="E17" s="39">
        <f t="shared" si="1"/>
        <v>307</v>
      </c>
      <c r="F17" s="41">
        <f t="shared" si="0"/>
        <v>353.05</v>
      </c>
      <c r="G17" s="46">
        <f t="shared" si="2"/>
        <v>0.307</v>
      </c>
    </row>
    <row r="18" spans="1:8" ht="19.5" thickBot="1">
      <c r="A18" s="37">
        <v>11</v>
      </c>
      <c r="B18" s="38">
        <v>1.06</v>
      </c>
      <c r="C18" s="39">
        <v>1000</v>
      </c>
      <c r="D18" s="40">
        <f t="shared" si="0"/>
        <v>1060</v>
      </c>
      <c r="E18" s="39">
        <f t="shared" si="1"/>
        <v>307</v>
      </c>
      <c r="F18" s="41">
        <f t="shared" si="0"/>
        <v>325.42</v>
      </c>
      <c r="G18" s="46">
        <f t="shared" si="2"/>
        <v>0.307</v>
      </c>
      <c r="H18" s="47"/>
    </row>
    <row r="19" spans="1:8" ht="19.5" thickBot="1">
      <c r="A19" s="48">
        <v>12</v>
      </c>
      <c r="B19" s="38">
        <v>1</v>
      </c>
      <c r="C19" s="39">
        <v>1500</v>
      </c>
      <c r="D19" s="40">
        <f t="shared" si="0"/>
        <v>1500</v>
      </c>
      <c r="E19" s="39">
        <f t="shared" si="1"/>
        <v>460.5</v>
      </c>
      <c r="F19" s="41">
        <f t="shared" si="0"/>
        <v>460.5</v>
      </c>
      <c r="G19" s="46">
        <f t="shared" si="2"/>
        <v>0.307</v>
      </c>
      <c r="H19" s="49">
        <f>+C19+E19</f>
        <v>1960.5</v>
      </c>
    </row>
    <row r="20" spans="1:7" ht="19.5" thickBot="1">
      <c r="A20" s="50" t="s">
        <v>9</v>
      </c>
      <c r="B20" s="51"/>
      <c r="C20" s="34">
        <f>SUM(C8:C19)</f>
        <v>5990</v>
      </c>
      <c r="D20" s="52">
        <f>SUM(D8:D19)</f>
        <v>6839.1</v>
      </c>
      <c r="E20" s="34">
        <f>SUM(E8:E19)</f>
        <v>1838.93</v>
      </c>
      <c r="F20" s="53">
        <f>SUM(F8:F19)</f>
        <v>2099.6000000000004</v>
      </c>
      <c r="G20" s="54">
        <f t="shared" si="2"/>
        <v>0.3069994589931424</v>
      </c>
    </row>
    <row r="21" spans="1:7" ht="19.5" thickBot="1">
      <c r="A21" s="55" t="s">
        <v>20</v>
      </c>
      <c r="B21" s="51"/>
      <c r="C21" s="56">
        <f>(D20-C20)</f>
        <v>849.1000000000004</v>
      </c>
      <c r="D21" s="57"/>
      <c r="E21" s="56">
        <f>(F20-E20)</f>
        <v>260.6700000000003</v>
      </c>
      <c r="F21" s="58"/>
      <c r="G21" s="42"/>
    </row>
    <row r="23" spans="1:6" ht="18.75">
      <c r="A23" s="113" t="s">
        <v>26</v>
      </c>
      <c r="B23" s="113"/>
      <c r="C23" s="113"/>
      <c r="D23" s="59">
        <v>849.1</v>
      </c>
      <c r="E23" s="59"/>
      <c r="F23" s="22" t="s">
        <v>39</v>
      </c>
    </row>
    <row r="24" spans="1:6" ht="18.75">
      <c r="A24" s="113" t="s">
        <v>27</v>
      </c>
      <c r="B24" s="113"/>
      <c r="C24" s="113"/>
      <c r="D24" s="59">
        <v>260.67</v>
      </c>
      <c r="E24" s="59"/>
      <c r="F24" s="22" t="s">
        <v>39</v>
      </c>
    </row>
    <row r="25" spans="1:5" ht="18.75">
      <c r="A25" s="113" t="s">
        <v>28</v>
      </c>
      <c r="B25" s="113"/>
      <c r="C25" s="113"/>
      <c r="D25" s="59"/>
      <c r="E25" s="59">
        <f>D23+D24</f>
        <v>1109.77</v>
      </c>
    </row>
    <row r="27" ht="18.75">
      <c r="G27" s="18" t="s">
        <v>61</v>
      </c>
    </row>
    <row r="28" ht="18.75">
      <c r="G28" s="18" t="s">
        <v>62</v>
      </c>
    </row>
    <row r="29" spans="1:7" ht="18.75">
      <c r="A29" s="24" t="s">
        <v>25</v>
      </c>
      <c r="G29" s="20"/>
    </row>
    <row r="30" ht="18.75">
      <c r="A30" s="24" t="s">
        <v>29</v>
      </c>
    </row>
    <row r="31" ht="18.75">
      <c r="A31" s="24" t="s">
        <v>30</v>
      </c>
    </row>
    <row r="32" ht="18.75">
      <c r="A32" s="24" t="s">
        <v>31</v>
      </c>
    </row>
    <row r="34" spans="1:4" ht="18.75">
      <c r="A34" s="60" t="s">
        <v>37</v>
      </c>
      <c r="D34" s="22">
        <v>1500</v>
      </c>
    </row>
    <row r="35" spans="1:4" ht="18.75">
      <c r="A35" s="60" t="s">
        <v>34</v>
      </c>
      <c r="C35" s="61">
        <v>0.307</v>
      </c>
      <c r="D35" s="22">
        <f>D34*C35</f>
        <v>460.5</v>
      </c>
    </row>
    <row r="36" spans="1:4" ht="18.75">
      <c r="A36" s="60" t="s">
        <v>33</v>
      </c>
      <c r="C36" s="61">
        <v>0.402</v>
      </c>
      <c r="D36" s="22">
        <f>+D34*C36</f>
        <v>603</v>
      </c>
    </row>
    <row r="37" spans="1:4" ht="18.75">
      <c r="A37" s="60" t="s">
        <v>35</v>
      </c>
      <c r="C37" s="61">
        <v>0.06</v>
      </c>
      <c r="D37" s="22">
        <f>D34*C37</f>
        <v>90</v>
      </c>
    </row>
    <row r="38" spans="1:6" ht="18.75">
      <c r="A38" s="60" t="s">
        <v>36</v>
      </c>
      <c r="C38" s="61">
        <v>0.845</v>
      </c>
      <c r="D38" s="22">
        <f>D34*C38</f>
        <v>1267.5</v>
      </c>
      <c r="F38" s="62">
        <f>(100-15.5)%</f>
        <v>0.845</v>
      </c>
    </row>
  </sheetData>
  <mergeCells count="9">
    <mergeCell ref="A25:C25"/>
    <mergeCell ref="A1:B1"/>
    <mergeCell ref="C3:E3"/>
    <mergeCell ref="C4:E4"/>
    <mergeCell ref="E6:F6"/>
    <mergeCell ref="C1:E1"/>
    <mergeCell ref="A23:C23"/>
    <mergeCell ref="A24:C24"/>
    <mergeCell ref="C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CASALS &amp; ASOC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Claudia</cp:lastModifiedBy>
  <cp:lastPrinted>2013-10-01T22:15:54Z</cp:lastPrinted>
  <dcterms:created xsi:type="dcterms:W3CDTF">2005-07-19T21:04:25Z</dcterms:created>
  <dcterms:modified xsi:type="dcterms:W3CDTF">2013-10-01T22:16:48Z</dcterms:modified>
  <cp:category/>
  <cp:version/>
  <cp:contentType/>
  <cp:contentStatus/>
</cp:coreProperties>
</file>